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3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9"/>
  </bookViews>
  <sheets>
    <sheet name="Block1" sheetId="1" state="visible" r:id="rId2"/>
    <sheet name="Block2" sheetId="2" state="visible" r:id="rId3"/>
    <sheet name="Gewichte" sheetId="3" state="visible" r:id="rId4"/>
    <sheet name="Block1 alte Studie" sheetId="4" state="visible" r:id="rId5"/>
    <sheet name="Block 1 neu N" sheetId="5" state="visible" r:id="rId6"/>
    <sheet name="Block 1 neu E" sheetId="6" state="visible" r:id="rId7"/>
    <sheet name="Block 1 neu NE" sheetId="7" state="visible" r:id="rId8"/>
    <sheet name="Block 2 neu N" sheetId="8" state="visible" r:id="rId9"/>
    <sheet name="Block 2 neu E" sheetId="9" state="visible" r:id="rId10"/>
    <sheet name="Block 2 neu NE" sheetId="10" state="visible" r:id="rId11"/>
    <sheet name="Tabelle4" sheetId="11" state="visible" r:id="rId12"/>
    <sheet name="Tabelle3" sheetId="12" state="visible" r:id="rId13"/>
    <sheet name="Tabelle2" sheetId="13" state="visible" r:id="rId1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<sst xmlns="http://schemas.openxmlformats.org/spreadsheetml/2006/main" count="387" uniqueCount="53">
  <si>
    <t xml:space="preserve">Bedarf A</t>
  </si>
  <si>
    <t xml:space="preserve">Bedarf B</t>
  </si>
  <si>
    <t xml:space="preserve">Leistung A/B </t>
  </si>
  <si>
    <t xml:space="preserve">Verdienst A / Verdienst B</t>
  </si>
  <si>
    <t xml:space="preserve">Relativ zum Bedarf</t>
  </si>
  <si>
    <t xml:space="preserve">Nach Leistung</t>
  </si>
  <si>
    <t xml:space="preserve">Arithm. Mitelwert Leistung und Bedarf</t>
  </si>
  <si>
    <t xml:space="preserve">Geometrischer Mitelwert Leistung und Bedarf </t>
  </si>
  <si>
    <t xml:space="preserve">Erst Bedarfe, dann Leistung</t>
  </si>
  <si>
    <t xml:space="preserve">Niedrigste Bedarfe zuerst</t>
  </si>
  <si>
    <t xml:space="preserve">Gleiche Distanz zum Bedarf</t>
  </si>
  <si>
    <t xml:space="preserve">Gleichverteilung</t>
  </si>
  <si>
    <t xml:space="preserve">Menge</t>
  </si>
  <si>
    <t xml:space="preserve">Bedarf A erfüllbar</t>
  </si>
  <si>
    <t xml:space="preserve">Bedarf B erfüllbar</t>
  </si>
  <si>
    <t xml:space="preserve">Beide Bedarfe erfüllbar</t>
  </si>
  <si>
    <t xml:space="preserve">A</t>
  </si>
  <si>
    <t xml:space="preserve">B</t>
  </si>
  <si>
    <t xml:space="preserve">Voll nach Leistung heißt: </t>
  </si>
  <si>
    <t xml:space="preserve">Block 1: 1/5 für B und 4/5 A</t>
  </si>
  <si>
    <t xml:space="preserve">0 nach Leistung heißt: </t>
  </si>
  <si>
    <t xml:space="preserve">Voll nach Leistung</t>
  </si>
  <si>
    <t xml:space="preserve">Voll nach Bedarf</t>
  </si>
  <si>
    <t xml:space="preserve">Mittelwert</t>
  </si>
  <si>
    <t xml:space="preserve">Gewicht Bedarf bei Gleichverteilung</t>
  </si>
  <si>
    <t xml:space="preserve">Gewicht Leistung bei Gleichverteilung</t>
  </si>
  <si>
    <t xml:space="preserve">Bedarf</t>
  </si>
  <si>
    <t xml:space="preserve">Gewicht Bedarf exakte Bedarfserfüllung </t>
  </si>
  <si>
    <t xml:space="preserve">Endowment</t>
  </si>
  <si>
    <t xml:space="preserve">e bekommt</t>
  </si>
  <si>
    <t xml:space="preserve">Voll nach Bedarf: e bekommt</t>
  </si>
  <si>
    <t xml:space="preserve">Voll nach Leistung: e bekommt</t>
  </si>
  <si>
    <t xml:space="preserve">Gewicht Bedarf</t>
  </si>
  <si>
    <t xml:space="preserve">L Block 1</t>
  </si>
  <si>
    <t xml:space="preserve">B Block 1</t>
  </si>
  <si>
    <t xml:space="preserve">L Block 2</t>
  </si>
  <si>
    <t xml:space="preserve">B Block 2</t>
  </si>
  <si>
    <t xml:space="preserve">endowment</t>
  </si>
  <si>
    <t xml:space="preserve">Bedarf B Block 1</t>
  </si>
  <si>
    <t xml:space="preserve">Bedarf L Block 1</t>
  </si>
  <si>
    <t xml:space="preserve">Gewicht Bedarf bei voller Bedarfsdeckung N Block 1</t>
  </si>
  <si>
    <t xml:space="preserve">Gewicht Bedarf bei voller Bedarfsdeckung N Block 2</t>
  </si>
  <si>
    <t xml:space="preserve">Skalierung</t>
  </si>
  <si>
    <t xml:space="preserve">Bedarf E</t>
  </si>
  <si>
    <t xml:space="preserve">Bedarf N</t>
  </si>
  <si>
    <t xml:space="preserve">Priority E</t>
  </si>
  <si>
    <t xml:space="preserve">Priority N</t>
  </si>
  <si>
    <t xml:space="preserve">First Priority E, then Priority N</t>
  </si>
  <si>
    <t xml:space="preserve">Priority E, then equity with lower bound of need N</t>
  </si>
  <si>
    <t xml:space="preserve">Bedarf E erfüllbar</t>
  </si>
  <si>
    <t xml:space="preserve">Bedarf N erfüllbar</t>
  </si>
  <si>
    <t xml:space="preserve">E</t>
  </si>
  <si>
    <t xml:space="preserve">N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</si>
</sst>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5E0B4"/>
        <bgColor rgb="FFCC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V23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H5" activePane="bottomRight" state="frozen"/>
      <selection pane="topLeft" activeCell="A1" activeCellId="0" sqref="A1"/>
      <selection pane="topRight" activeCell="H1" activeCellId="0" sqref="H1"/>
      <selection pane="bottomLeft" activeCell="A5" activeCellId="0" sqref="A5"/>
      <selection pane="bottomRight" activeCell="T5" activeCellId="1" sqref="G5:J17 T5"/>
    </sheetView>
  </sheetViews>
  <sheetFormatPr defaultRowHeight="14.4"/>
  <cols>
    <col collapsed="false" hidden="false" max="1" min="1" style="0" width="11.2040816326531"/>
    <col collapsed="false" hidden="false" max="4" min="2" style="0" width="10.530612244898"/>
    <col collapsed="false" hidden="false" max="5" min="5" style="0" width="16.8724489795918"/>
    <col collapsed="false" hidden="false" max="1025" min="6" style="0" width="10.530612244898"/>
  </cols>
  <sheetData>
    <row r="1" customFormat="false" ht="14.4" hidden="false" customHeight="false" outlineLevel="0" collapsed="false">
      <c r="C1" s="0" t="s">
        <v>0</v>
      </c>
      <c r="D1" s="0" t="s">
        <v>1</v>
      </c>
      <c r="E1" s="0" t="s">
        <v>2</v>
      </c>
      <c r="F1" s="0" t="s">
        <v>3</v>
      </c>
    </row>
    <row r="2" customFormat="false" ht="14.4" hidden="false" customHeight="false" outlineLevel="0" collapsed="false">
      <c r="C2" s="0" t="n">
        <v>500</v>
      </c>
      <c r="D2" s="0" t="n">
        <v>1000</v>
      </c>
      <c r="E2" s="0" t="n">
        <v>4</v>
      </c>
      <c r="F2" s="1" t="n">
        <f aca="false">(C2/D2)*E2</f>
        <v>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="2" customFormat="true" ht="47.25" hidden="false" customHeight="true" outlineLevel="0" collapsed="false">
      <c r="C3" s="2" t="n">
        <f aca="false">C2/35</f>
        <v>14.2857142857143</v>
      </c>
      <c r="F3" s="3" t="s">
        <v>4</v>
      </c>
      <c r="G3" s="3"/>
      <c r="H3" s="3" t="s">
        <v>5</v>
      </c>
      <c r="I3" s="3"/>
      <c r="J3" s="3" t="s">
        <v>6</v>
      </c>
      <c r="K3" s="3"/>
      <c r="L3" s="3" t="s">
        <v>7</v>
      </c>
      <c r="M3" s="3"/>
      <c r="N3" s="3" t="s">
        <v>8</v>
      </c>
      <c r="O3" s="3"/>
      <c r="P3" s="3" t="s">
        <v>9</v>
      </c>
      <c r="Q3" s="3"/>
      <c r="R3" s="3" t="s">
        <v>10</v>
      </c>
      <c r="S3" s="3"/>
      <c r="T3" s="3" t="s">
        <v>11</v>
      </c>
      <c r="U3" s="3"/>
    </row>
    <row r="4" customFormat="false" ht="28.8" hidden="false" customHeight="false" outlineLevel="0" collapsed="false">
      <c r="A4" s="2"/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16</v>
      </c>
      <c r="I4" s="2" t="s">
        <v>17</v>
      </c>
      <c r="J4" s="2" t="s">
        <v>16</v>
      </c>
      <c r="K4" s="2" t="s">
        <v>17</v>
      </c>
      <c r="L4" s="2" t="s">
        <v>16</v>
      </c>
      <c r="M4" s="2" t="s">
        <v>17</v>
      </c>
      <c r="N4" s="2" t="s">
        <v>16</v>
      </c>
      <c r="O4" s="2" t="s">
        <v>17</v>
      </c>
      <c r="P4" s="2" t="s">
        <v>16</v>
      </c>
      <c r="Q4" s="2" t="s">
        <v>17</v>
      </c>
      <c r="R4" s="2" t="s">
        <v>16</v>
      </c>
      <c r="S4" s="2" t="s">
        <v>17</v>
      </c>
      <c r="T4" s="2" t="s">
        <v>16</v>
      </c>
      <c r="U4" s="2" t="s">
        <v>17</v>
      </c>
    </row>
    <row r="5" customFormat="false" ht="14.4" hidden="false" customHeight="false" outlineLevel="0" collapsed="false">
      <c r="A5" s="0" t="n">
        <v>5</v>
      </c>
      <c r="B5" s="0" t="n">
        <v>300</v>
      </c>
      <c r="C5" s="4" t="n">
        <f aca="false">IF(B5&gt;=$C$2,1,0)</f>
        <v>0</v>
      </c>
      <c r="D5" s="4" t="n">
        <f aca="false">IF(B5&gt;=$D$2,1,0)</f>
        <v>0</v>
      </c>
      <c r="E5" s="4" t="n">
        <f aca="false">IF(B5&gt;=($C$2+$D$2),1,0)</f>
        <v>0</v>
      </c>
      <c r="F5" s="4" t="n">
        <f aca="false">$B5/(1+($D$2/$C$2))</f>
        <v>100</v>
      </c>
      <c r="G5" s="4" t="n">
        <f aca="false">$B5/(1+($C$2/$D$2))</f>
        <v>200</v>
      </c>
      <c r="H5" s="4" t="n">
        <f aca="false">$B5/(1+1/$E$2)</f>
        <v>240</v>
      </c>
      <c r="I5" s="4" t="n">
        <f aca="false">$B5/(1+$E$2)</f>
        <v>60</v>
      </c>
      <c r="J5" s="4" t="n">
        <f aca="false">(F5+H5)/2</f>
        <v>170</v>
      </c>
      <c r="K5" s="4" t="n">
        <f aca="false">(G5+I5)/2</f>
        <v>130</v>
      </c>
      <c r="L5" s="4" t="n">
        <f aca="false">$B5/(1+1/$F$2)</f>
        <v>200</v>
      </c>
      <c r="M5" s="4" t="n">
        <f aca="false">$B5/(1+$F$2)</f>
        <v>100</v>
      </c>
      <c r="N5" s="4" t="n">
        <f aca="false">IF($E5=0,F5,C$2+(($B5-SUM($C$2:$D$2))/(1+1/$E$2)))</f>
        <v>100</v>
      </c>
      <c r="O5" s="4" t="n">
        <f aca="false">IF($E5=0,G5,D$2+(($B5-SUM($C$2:$D$2))/(1+$E$2)))</f>
        <v>200</v>
      </c>
      <c r="P5" s="0" t="n">
        <f aca="false">IF(D5=0,B5,$C$2)</f>
        <v>300</v>
      </c>
      <c r="Q5" s="0" t="n">
        <f aca="false">IF(D5=0,0,MIN(B5-$C$2,$D$2))</f>
        <v>0</v>
      </c>
      <c r="R5" s="0" t="n">
        <f aca="false">MIN(MAX($B5/2+($C$2-$D$2)/2,0),$B5)</f>
        <v>0</v>
      </c>
      <c r="S5" s="0" t="n">
        <f aca="false">MIN(MAX($B5/2+($D$2-$C$2)/2,0),$B5)</f>
        <v>300</v>
      </c>
      <c r="T5" s="0" t="n">
        <f aca="false">$B5/2</f>
        <v>150</v>
      </c>
      <c r="U5" s="0" t="n">
        <f aca="false">$B5/2</f>
        <v>150</v>
      </c>
      <c r="V5" s="0" t="n">
        <f aca="false">J5/K5</f>
        <v>1.30769230769231</v>
      </c>
    </row>
    <row r="6" customFormat="false" ht="14.4" hidden="false" customHeight="false" outlineLevel="0" collapsed="false">
      <c r="A6" s="0" t="n">
        <v>6</v>
      </c>
      <c r="B6" s="0" t="n">
        <f aca="false">B5+A6*30</f>
        <v>480</v>
      </c>
      <c r="C6" s="4" t="n">
        <f aca="false">IF(B6&gt;=$C$2,1,0)</f>
        <v>0</v>
      </c>
      <c r="D6" s="4" t="n">
        <f aca="false">IF(B6&gt;=$D$2,1,0)</f>
        <v>0</v>
      </c>
      <c r="E6" s="4" t="n">
        <f aca="false">IF(B6&gt;=($C$2+$D$2),1,0)</f>
        <v>0</v>
      </c>
      <c r="F6" s="4" t="n">
        <f aca="false">$B6/(1+($D$2/$C$2))</f>
        <v>160</v>
      </c>
      <c r="G6" s="4" t="n">
        <f aca="false">$B6/(1+($C$2/$D$2))</f>
        <v>320</v>
      </c>
      <c r="H6" s="4" t="n">
        <f aca="false">$B6/(1+1/$E$2)</f>
        <v>384</v>
      </c>
      <c r="I6" s="4" t="n">
        <f aca="false">$B6/(1+$E$2)</f>
        <v>96</v>
      </c>
      <c r="J6" s="4" t="n">
        <f aca="false">(F6+H6)/2</f>
        <v>272</v>
      </c>
      <c r="K6" s="4" t="n">
        <f aca="false">(G6+I6)/2</f>
        <v>208</v>
      </c>
      <c r="L6" s="4" t="n">
        <f aca="false">$B6/(1+1/$F$2)</f>
        <v>320</v>
      </c>
      <c r="M6" s="4" t="n">
        <f aca="false">$B6/(1+$F$2)</f>
        <v>160</v>
      </c>
      <c r="N6" s="4" t="n">
        <f aca="false">IF($E6=0,F6,C$2+(($B6-SUM($C$2:$D$2))/(1+1/$E$2)))</f>
        <v>160</v>
      </c>
      <c r="O6" s="4" t="n">
        <f aca="false">IF($E6=0,G6,D$2+(($B6-SUM($C$2:$D$2))/(1+$E$2)))</f>
        <v>320</v>
      </c>
      <c r="P6" s="0" t="n">
        <f aca="false">IF(D6=0,B6,$C$2)</f>
        <v>480</v>
      </c>
      <c r="Q6" s="0" t="n">
        <f aca="false">IF(D6=0,0,MIN(B6-$C$2,$D$2))</f>
        <v>0</v>
      </c>
      <c r="R6" s="0" t="n">
        <f aca="false">MIN(MAX($B6/2+($C$2-$D$2)/2,0),$B6)</f>
        <v>0</v>
      </c>
      <c r="S6" s="0" t="n">
        <f aca="false">MIN(MAX($B6/2+($D$2-$C$2)/2,0),$B6)</f>
        <v>480</v>
      </c>
      <c r="T6" s="0" t="n">
        <f aca="false">$B6/2</f>
        <v>240</v>
      </c>
      <c r="U6" s="0" t="n">
        <f aca="false">$B6/2</f>
        <v>240</v>
      </c>
      <c r="V6" s="0" t="n">
        <f aca="false">J6/K6</f>
        <v>1.30769230769231</v>
      </c>
    </row>
    <row r="7" customFormat="false" ht="14.4" hidden="false" customHeight="false" outlineLevel="0" collapsed="false">
      <c r="A7" s="0" t="n">
        <v>7</v>
      </c>
      <c r="B7" s="0" t="n">
        <f aca="false">B6+A7*30</f>
        <v>690</v>
      </c>
      <c r="C7" s="4" t="n">
        <f aca="false">IF(B7&gt;=$C$2,1,0)</f>
        <v>1</v>
      </c>
      <c r="D7" s="4" t="n">
        <f aca="false">IF(B7&gt;=$D$2,1,0)</f>
        <v>0</v>
      </c>
      <c r="E7" s="4" t="n">
        <f aca="false">IF(B7&gt;=($C$2+$D$2),1,0)</f>
        <v>0</v>
      </c>
      <c r="F7" s="4" t="n">
        <f aca="false">$B7/(1+($D$2/$C$2))</f>
        <v>230</v>
      </c>
      <c r="G7" s="4" t="n">
        <f aca="false">$B7/(1+($C$2/$D$2))</f>
        <v>460</v>
      </c>
      <c r="H7" s="4" t="n">
        <f aca="false">$B7/(1+1/$E$2)</f>
        <v>552</v>
      </c>
      <c r="I7" s="4" t="n">
        <f aca="false">$B7/(1+$E$2)</f>
        <v>138</v>
      </c>
      <c r="J7" s="4" t="n">
        <f aca="false">(F7+H7)/2</f>
        <v>391</v>
      </c>
      <c r="K7" s="4" t="n">
        <f aca="false">(G7+I7)/2</f>
        <v>299</v>
      </c>
      <c r="L7" s="4" t="n">
        <f aca="false">$B7/(1+1/$F$2)</f>
        <v>460</v>
      </c>
      <c r="M7" s="4" t="n">
        <f aca="false">$B7/(1+$F$2)</f>
        <v>230</v>
      </c>
      <c r="N7" s="4" t="n">
        <f aca="false">IF($E7=0,F7,C$2+(($B7-SUM($C$2:$D$2))/(1+1/$E$2)))</f>
        <v>230</v>
      </c>
      <c r="O7" s="4" t="n">
        <f aca="false">IF($E7=0,G7,D$2+(($B7-SUM($C$2:$D$2))/(1+$E$2)))</f>
        <v>460</v>
      </c>
      <c r="P7" s="0" t="n">
        <f aca="false">IF(D7=0,B7,$C$2)</f>
        <v>690</v>
      </c>
      <c r="Q7" s="0" t="n">
        <f aca="false">IF(D7=0,0,MIN(B7-$C$2,$D$2))</f>
        <v>0</v>
      </c>
      <c r="R7" s="0" t="n">
        <f aca="false">MIN(MAX($B7/2+($C$2-$D$2)/2,0),$B7)</f>
        <v>95</v>
      </c>
      <c r="S7" s="0" t="n">
        <f aca="false">MIN(MAX($B7/2+($D$2-$C$2)/2,0),$B7)</f>
        <v>595</v>
      </c>
      <c r="T7" s="0" t="n">
        <f aca="false">$B7/2</f>
        <v>345</v>
      </c>
      <c r="U7" s="0" t="n">
        <f aca="false">$B7/2</f>
        <v>345</v>
      </c>
      <c r="V7" s="0" t="n">
        <f aca="false">J7/K7</f>
        <v>1.30769230769231</v>
      </c>
    </row>
    <row r="8" customFormat="false" ht="14.4" hidden="false" customHeight="false" outlineLevel="0" collapsed="false">
      <c r="A8" s="0" t="n">
        <v>8</v>
      </c>
      <c r="B8" s="0" t="n">
        <f aca="false">B7+A8*30</f>
        <v>930</v>
      </c>
      <c r="C8" s="4" t="n">
        <f aca="false">IF(B8&gt;=$C$2,1,0)</f>
        <v>1</v>
      </c>
      <c r="D8" s="4" t="n">
        <f aca="false">IF(B8&gt;=$D$2,1,0)</f>
        <v>0</v>
      </c>
      <c r="E8" s="4" t="n">
        <f aca="false">IF(B8&gt;=($C$2+$D$2),1,0)</f>
        <v>0</v>
      </c>
      <c r="F8" s="4" t="n">
        <f aca="false">$B8/(1+($D$2/$C$2))</f>
        <v>310</v>
      </c>
      <c r="G8" s="4" t="n">
        <f aca="false">$B8/(1+($C$2/$D$2))</f>
        <v>620</v>
      </c>
      <c r="H8" s="4" t="n">
        <f aca="false">$B8/(1+1/$E$2)</f>
        <v>744</v>
      </c>
      <c r="I8" s="4" t="n">
        <f aca="false">$B8/(1+$E$2)</f>
        <v>186</v>
      </c>
      <c r="J8" s="4" t="n">
        <f aca="false">(F8+H8)/2</f>
        <v>527</v>
      </c>
      <c r="K8" s="4" t="n">
        <f aca="false">(G8+I8)/2</f>
        <v>403</v>
      </c>
      <c r="L8" s="4" t="n">
        <f aca="false">$B8/(1+1/$F$2)</f>
        <v>620</v>
      </c>
      <c r="M8" s="4" t="n">
        <f aca="false">$B8/(1+$F$2)</f>
        <v>310</v>
      </c>
      <c r="N8" s="4" t="n">
        <f aca="false">IF($E8=0,F8,C$2+(($B8-SUM($C$2:$D$2))/(1+1/$E$2)))</f>
        <v>310</v>
      </c>
      <c r="O8" s="4" t="n">
        <f aca="false">IF($E8=0,G8,D$2+(($B8-SUM($C$2:$D$2))/(1+$E$2)))</f>
        <v>620</v>
      </c>
      <c r="P8" s="0" t="n">
        <f aca="false">IF(D8=0,B8,$C$2)</f>
        <v>930</v>
      </c>
      <c r="Q8" s="0" t="n">
        <f aca="false">IF(D8=0,0,MIN(B8-$C$2,$D$2))</f>
        <v>0</v>
      </c>
      <c r="R8" s="0" t="n">
        <f aca="false">MIN(MAX($B8/2+($C$2-$D$2)/2,0),$B8)</f>
        <v>215</v>
      </c>
      <c r="S8" s="0" t="n">
        <f aca="false">MIN(MAX($B8/2+($D$2-$C$2)/2,0),$B8)</f>
        <v>715</v>
      </c>
      <c r="T8" s="0" t="n">
        <f aca="false">$B8/2</f>
        <v>465</v>
      </c>
      <c r="U8" s="0" t="n">
        <f aca="false">$B8/2</f>
        <v>465</v>
      </c>
      <c r="V8" s="0" t="n">
        <f aca="false">J8/K8</f>
        <v>1.30769230769231</v>
      </c>
    </row>
    <row r="9" customFormat="false" ht="14.4" hidden="false" customHeight="false" outlineLevel="0" collapsed="false">
      <c r="A9" s="0" t="n">
        <v>9</v>
      </c>
      <c r="B9" s="0" t="n">
        <f aca="false">B8+A9*30</f>
        <v>1200</v>
      </c>
      <c r="C9" s="4" t="n">
        <f aca="false">IF(B9&gt;=$C$2,1,0)</f>
        <v>1</v>
      </c>
      <c r="D9" s="4" t="n">
        <f aca="false">IF(B9&gt;=$D$2,1,0)</f>
        <v>1</v>
      </c>
      <c r="E9" s="4" t="n">
        <f aca="false">IF(B9&gt;=($C$2+$D$2),1,0)</f>
        <v>0</v>
      </c>
      <c r="F9" s="4" t="n">
        <f aca="false">$B9/(1+($D$2/$C$2))</f>
        <v>400</v>
      </c>
      <c r="G9" s="4" t="n">
        <f aca="false">$B9/(1+($C$2/$D$2))</f>
        <v>800</v>
      </c>
      <c r="H9" s="4" t="n">
        <f aca="false">$B9/(1+1/$E$2)</f>
        <v>960</v>
      </c>
      <c r="I9" s="4" t="n">
        <f aca="false">$B9/(1+$E$2)</f>
        <v>240</v>
      </c>
      <c r="J9" s="4" t="n">
        <f aca="false">(F9+H9)/2</f>
        <v>680</v>
      </c>
      <c r="K9" s="4" t="n">
        <f aca="false">(G9+I9)/2</f>
        <v>520</v>
      </c>
      <c r="L9" s="4" t="n">
        <f aca="false">$B9/(1+1/$F$2)</f>
        <v>800</v>
      </c>
      <c r="M9" s="4" t="n">
        <f aca="false">$B9/(1+$F$2)</f>
        <v>400</v>
      </c>
      <c r="N9" s="4" t="n">
        <f aca="false">IF($E9=0,F9,C$2+(($B9-SUM($C$2:$D$2))/(1+1/$E$2)))</f>
        <v>400</v>
      </c>
      <c r="O9" s="4" t="n">
        <f aca="false">IF($E9=0,G9,D$2+(($B9-SUM($C$2:$D$2))/(1+$E$2)))</f>
        <v>800</v>
      </c>
      <c r="P9" s="0" t="n">
        <f aca="false">IF(D9=0,B9,$C$2)</f>
        <v>500</v>
      </c>
      <c r="Q9" s="0" t="n">
        <f aca="false">IF(D9=0,0,MIN(B9-$C$2,$D$2))</f>
        <v>700</v>
      </c>
      <c r="R9" s="0" t="n">
        <f aca="false">MIN(MAX($B9/2+($C$2-$D$2)/2,0),$B9)</f>
        <v>350</v>
      </c>
      <c r="S9" s="0" t="n">
        <f aca="false">MIN(MAX($B9/2+($D$2-$C$2)/2,0),$B9)</f>
        <v>850</v>
      </c>
      <c r="T9" s="0" t="n">
        <f aca="false">$B9/2</f>
        <v>600</v>
      </c>
      <c r="U9" s="0" t="n">
        <f aca="false">$B9/2</f>
        <v>600</v>
      </c>
      <c r="V9" s="0" t="n">
        <f aca="false">J9/K9</f>
        <v>1.30769230769231</v>
      </c>
    </row>
    <row r="10" customFormat="false" ht="14.4" hidden="false" customHeight="false" outlineLevel="0" collapsed="false">
      <c r="A10" s="0" t="n">
        <v>10</v>
      </c>
      <c r="B10" s="0" t="n">
        <f aca="false">B9+A10*30</f>
        <v>1500</v>
      </c>
      <c r="C10" s="4" t="n">
        <f aca="false">IF(B10&gt;=$C$2,1,0)</f>
        <v>1</v>
      </c>
      <c r="D10" s="4" t="n">
        <f aca="false">IF(B10&gt;=$D$2,1,0)</f>
        <v>1</v>
      </c>
      <c r="E10" s="4" t="n">
        <f aca="false">IF(B10&gt;=($C$2+$D$2),1,0)</f>
        <v>1</v>
      </c>
      <c r="F10" s="4" t="n">
        <f aca="false">$B10/(1+($D$2/$C$2))</f>
        <v>500</v>
      </c>
      <c r="G10" s="4" t="n">
        <f aca="false">$B10/(1+($C$2/$D$2))</f>
        <v>1000</v>
      </c>
      <c r="H10" s="4" t="n">
        <f aca="false">$B10/(1+1/$E$2)</f>
        <v>1200</v>
      </c>
      <c r="I10" s="4" t="n">
        <f aca="false">$B10/(1+$E$2)</f>
        <v>300</v>
      </c>
      <c r="J10" s="4" t="n">
        <f aca="false">(F10+H10)/2</f>
        <v>850</v>
      </c>
      <c r="K10" s="4" t="n">
        <f aca="false">(G10+I10)/2</f>
        <v>650</v>
      </c>
      <c r="L10" s="4" t="n">
        <f aca="false">$B10/(1+1/$F$2)</f>
        <v>1000</v>
      </c>
      <c r="M10" s="4" t="n">
        <f aca="false">$B10/(1+$F$2)</f>
        <v>500</v>
      </c>
      <c r="N10" s="4" t="n">
        <f aca="false">IF($E10=0,F10,C$2+(($B10-SUM($C$2:$D$2))/(1+1/$E$2)))</f>
        <v>500</v>
      </c>
      <c r="O10" s="4" t="n">
        <f aca="false">IF($E10=0,G10,D$2+(($B10-SUM($C$2:$D$2))/(1+$E$2)))</f>
        <v>1000</v>
      </c>
      <c r="P10" s="0" t="n">
        <f aca="false">IF(D10=0,B10,$C$2)</f>
        <v>500</v>
      </c>
      <c r="Q10" s="0" t="n">
        <f aca="false">IF(D10=0,0,MIN(B10-$C$2,$D$2))</f>
        <v>1000</v>
      </c>
      <c r="R10" s="0" t="n">
        <f aca="false">MIN(MAX($B10/2+($C$2-$D$2)/2,0),$B10)</f>
        <v>500</v>
      </c>
      <c r="S10" s="0" t="n">
        <f aca="false">MIN(MAX($B10/2+($D$2-$C$2)/2,0),$B10)</f>
        <v>1000</v>
      </c>
      <c r="T10" s="0" t="n">
        <f aca="false">$B10/2</f>
        <v>750</v>
      </c>
      <c r="U10" s="0" t="n">
        <f aca="false">$B10/2</f>
        <v>750</v>
      </c>
      <c r="V10" s="0" t="n">
        <f aca="false">J10/K10</f>
        <v>1.30769230769231</v>
      </c>
    </row>
    <row r="11" customFormat="false" ht="14.4" hidden="false" customHeight="false" outlineLevel="0" collapsed="false">
      <c r="A11" s="0" t="n">
        <v>11</v>
      </c>
      <c r="B11" s="0" t="n">
        <f aca="false">B10+A11*30</f>
        <v>1830</v>
      </c>
      <c r="C11" s="0" t="n">
        <f aca="false">IF(B11&gt;=$C$2,1,0)</f>
        <v>1</v>
      </c>
      <c r="D11" s="0" t="n">
        <f aca="false">IF(B11&gt;=$D$2,1,0)</f>
        <v>1</v>
      </c>
      <c r="E11" s="0" t="n">
        <f aca="false">IF(B11&gt;=($C$2+$D$2),1,0)</f>
        <v>1</v>
      </c>
      <c r="F11" s="0" t="n">
        <f aca="false">$B11/(1+($D$2/$C$2))</f>
        <v>610</v>
      </c>
      <c r="G11" s="0" t="n">
        <f aca="false">$B11/(1+($C$2/$D$2))</f>
        <v>1220</v>
      </c>
      <c r="H11" s="0" t="n">
        <f aca="false">$B11/(1+1/$E$2)</f>
        <v>1464</v>
      </c>
      <c r="I11" s="0" t="n">
        <f aca="false">$B11/(1+$E$2)</f>
        <v>366</v>
      </c>
      <c r="J11" s="0" t="n">
        <f aca="false">(F11+H11)/2</f>
        <v>1037</v>
      </c>
      <c r="K11" s="0" t="n">
        <f aca="false">(G11+I11)/2</f>
        <v>793</v>
      </c>
      <c r="L11" s="4" t="n">
        <f aca="false">$B11/(1+1/$F$2)</f>
        <v>1220</v>
      </c>
      <c r="M11" s="4" t="n">
        <f aca="false">$B11/(1+$F$2)</f>
        <v>610</v>
      </c>
      <c r="N11" s="0" t="n">
        <f aca="false">IF($E11=0,F11,C$2+(($B11-SUM($C$2:$D$2))/(1+1/$E$2)))</f>
        <v>764</v>
      </c>
      <c r="O11" s="0" t="n">
        <f aca="false">IF($E11=0,G11,D$2+(($B11-SUM($C$2:$D$2))/(1+$E$2)))</f>
        <v>1066</v>
      </c>
      <c r="P11" s="0" t="n">
        <f aca="false">IF(D11=0,B11,$C$2)</f>
        <v>500</v>
      </c>
      <c r="Q11" s="0" t="n">
        <f aca="false">IF(D11=0,0,MIN(B11-$C$2,$D$2))</f>
        <v>1000</v>
      </c>
      <c r="R11" s="0" t="n">
        <f aca="false">MIN(MAX($B11/2+($C$2-$D$2)/2,0),$B11)</f>
        <v>665</v>
      </c>
      <c r="S11" s="0" t="n">
        <f aca="false">MIN(MAX($B11/2+($D$2-$C$2)/2,0),$B11)</f>
        <v>1165</v>
      </c>
      <c r="T11" s="0" t="n">
        <f aca="false">$B11/2</f>
        <v>915</v>
      </c>
      <c r="U11" s="0" t="n">
        <f aca="false">$B11/2</f>
        <v>915</v>
      </c>
      <c r="V11" s="0" t="n">
        <f aca="false">J11/K11</f>
        <v>1.30769230769231</v>
      </c>
    </row>
    <row r="12" customFormat="false" ht="14.4" hidden="false" customHeight="false" outlineLevel="0" collapsed="false">
      <c r="A12" s="0" t="n">
        <v>12</v>
      </c>
      <c r="B12" s="0" t="n">
        <f aca="false">B11+A12*30</f>
        <v>2190</v>
      </c>
      <c r="C12" s="0" t="n">
        <f aca="false">IF(B12&gt;=$C$2,1,0)</f>
        <v>1</v>
      </c>
      <c r="D12" s="0" t="n">
        <f aca="false">IF(B12&gt;=$D$2,1,0)</f>
        <v>1</v>
      </c>
      <c r="E12" s="0" t="n">
        <f aca="false">IF(B12&gt;=($C$2+$D$2),1,0)</f>
        <v>1</v>
      </c>
      <c r="F12" s="0" t="n">
        <f aca="false">$B12/(1+($D$2/$C$2))</f>
        <v>730</v>
      </c>
      <c r="G12" s="0" t="n">
        <f aca="false">$B12/(1+($C$2/$D$2))</f>
        <v>1460</v>
      </c>
      <c r="H12" s="0" t="n">
        <f aca="false">$B12/(1+1/$E$2)</f>
        <v>1752</v>
      </c>
      <c r="I12" s="0" t="n">
        <f aca="false">$B12/(1+$E$2)</f>
        <v>438</v>
      </c>
      <c r="J12" s="0" t="n">
        <f aca="false">(F12+H12)/2</f>
        <v>1241</v>
      </c>
      <c r="K12" s="0" t="n">
        <f aca="false">(G12+I12)/2</f>
        <v>949</v>
      </c>
      <c r="L12" s="4" t="n">
        <f aca="false">$B12/(1+1/$F$2)</f>
        <v>1460</v>
      </c>
      <c r="M12" s="4" t="n">
        <f aca="false">$B12/(1+$F$2)</f>
        <v>730</v>
      </c>
      <c r="N12" s="0" t="n">
        <f aca="false">IF($E12=0,F12,C$2+(($B12-SUM($C$2:$D$2))/(1+1/$E$2)))</f>
        <v>1052</v>
      </c>
      <c r="O12" s="0" t="n">
        <f aca="false">IF($E12=0,G12,D$2+(($B12-SUM($C$2:$D$2))/(1+$E$2)))</f>
        <v>1138</v>
      </c>
      <c r="P12" s="0" t="n">
        <f aca="false">IF(D12=0,B12,$C$2)</f>
        <v>500</v>
      </c>
      <c r="Q12" s="0" t="n">
        <f aca="false">IF(D12=0,0,MIN(B12-$C$2,$D$2))</f>
        <v>1000</v>
      </c>
      <c r="R12" s="0" t="n">
        <f aca="false">MIN(MAX($B12/2+($C$2-$D$2)/2,0),$B12)</f>
        <v>845</v>
      </c>
      <c r="S12" s="0" t="n">
        <f aca="false">MIN(MAX($B12/2+($D$2-$C$2)/2,0),$B12)</f>
        <v>1345</v>
      </c>
      <c r="T12" s="0" t="n">
        <f aca="false">$B12/2</f>
        <v>1095</v>
      </c>
      <c r="U12" s="0" t="n">
        <f aca="false">$B12/2</f>
        <v>1095</v>
      </c>
      <c r="V12" s="0" t="n">
        <f aca="false">J12/K12</f>
        <v>1.30769230769231</v>
      </c>
    </row>
    <row r="13" customFormat="false" ht="14.4" hidden="false" customHeight="false" outlineLevel="0" collapsed="false">
      <c r="A13" s="0" t="n">
        <v>13</v>
      </c>
      <c r="B13" s="0" t="n">
        <f aca="false">B12+A13*30</f>
        <v>2580</v>
      </c>
      <c r="C13" s="0" t="n">
        <f aca="false">IF(B13&gt;=$C$2,1,0)</f>
        <v>1</v>
      </c>
      <c r="D13" s="0" t="n">
        <f aca="false">IF(B13&gt;=$D$2,1,0)</f>
        <v>1</v>
      </c>
      <c r="E13" s="0" t="n">
        <f aca="false">IF(B13&gt;=($C$2+$D$2),1,0)</f>
        <v>1</v>
      </c>
      <c r="F13" s="0" t="n">
        <f aca="false">$B13/(1+($D$2/$C$2))</f>
        <v>860</v>
      </c>
      <c r="G13" s="0" t="n">
        <f aca="false">$B13/(1+($C$2/$D$2))</f>
        <v>1720</v>
      </c>
      <c r="H13" s="0" t="n">
        <f aca="false">$B13/(1+1/$E$2)</f>
        <v>2064</v>
      </c>
      <c r="I13" s="0" t="n">
        <f aca="false">$B13/(1+$E$2)</f>
        <v>516</v>
      </c>
      <c r="J13" s="0" t="n">
        <f aca="false">(F13+H13)/2</f>
        <v>1462</v>
      </c>
      <c r="K13" s="0" t="n">
        <f aca="false">(G13+I13)/2</f>
        <v>1118</v>
      </c>
      <c r="L13" s="4" t="n">
        <f aca="false">$B13/(1+1/$F$2)</f>
        <v>1720</v>
      </c>
      <c r="M13" s="4" t="n">
        <f aca="false">$B13/(1+$F$2)</f>
        <v>860</v>
      </c>
      <c r="N13" s="0" t="n">
        <f aca="false">IF($E13=0,F13,C$2+(($B13-SUM($C$2:$D$2))/(1+1/$E$2)))</f>
        <v>1364</v>
      </c>
      <c r="O13" s="0" t="n">
        <f aca="false">IF($E13=0,G13,D$2+(($B13-SUM($C$2:$D$2))/(1+$E$2)))</f>
        <v>1216</v>
      </c>
      <c r="P13" s="0" t="n">
        <f aca="false">IF(D13=0,B13,$C$2)</f>
        <v>500</v>
      </c>
      <c r="Q13" s="0" t="n">
        <f aca="false">IF(D13=0,0,MIN(B13-$C$2,$D$2))</f>
        <v>1000</v>
      </c>
      <c r="R13" s="0" t="n">
        <f aca="false">MIN(MAX($B13/2+($C$2-$D$2)/2,0),$B13)</f>
        <v>1040</v>
      </c>
      <c r="S13" s="0" t="n">
        <f aca="false">MIN(MAX($B13/2+($D$2-$C$2)/2,0),$B13)</f>
        <v>1540</v>
      </c>
      <c r="T13" s="0" t="n">
        <f aca="false">$B13/2</f>
        <v>1290</v>
      </c>
      <c r="U13" s="0" t="n">
        <f aca="false">$B13/2</f>
        <v>1290</v>
      </c>
      <c r="V13" s="0" t="n">
        <f aca="false">J13/K13</f>
        <v>1.30769230769231</v>
      </c>
    </row>
    <row r="14" customFormat="false" ht="14.4" hidden="false" customHeight="false" outlineLevel="0" collapsed="false">
      <c r="A14" s="0" t="n">
        <v>14</v>
      </c>
      <c r="B14" s="0" t="n">
        <f aca="false">B13+A14*30</f>
        <v>3000</v>
      </c>
      <c r="C14" s="0" t="n">
        <f aca="false">IF(B14&gt;=$C$2,1,0)</f>
        <v>1</v>
      </c>
      <c r="D14" s="0" t="n">
        <f aca="false">IF(B14&gt;=$D$2,1,0)</f>
        <v>1</v>
      </c>
      <c r="E14" s="0" t="n">
        <f aca="false">IF(B14&gt;=($C$2+$D$2),1,0)</f>
        <v>1</v>
      </c>
      <c r="F14" s="0" t="n">
        <f aca="false">$B14/(1+($D$2/$C$2))</f>
        <v>1000</v>
      </c>
      <c r="G14" s="0" t="n">
        <f aca="false">$B14/(1+($C$2/$D$2))</f>
        <v>2000</v>
      </c>
      <c r="H14" s="0" t="n">
        <f aca="false">$B14/(1+1/$E$2)</f>
        <v>2400</v>
      </c>
      <c r="I14" s="0" t="n">
        <f aca="false">$B14/(1+$E$2)</f>
        <v>600</v>
      </c>
      <c r="J14" s="0" t="n">
        <f aca="false">(F14+H14)/2</f>
        <v>1700</v>
      </c>
      <c r="K14" s="0" t="n">
        <f aca="false">(G14+I14)/2</f>
        <v>1300</v>
      </c>
      <c r="L14" s="4" t="n">
        <f aca="false">$B14/(1+1/$F$2)</f>
        <v>2000</v>
      </c>
      <c r="M14" s="4" t="n">
        <f aca="false">$B14/(1+$F$2)</f>
        <v>1000</v>
      </c>
      <c r="N14" s="0" t="n">
        <f aca="false">IF($E14=0,F14,C$2+(($B14-SUM($C$2:$D$2))/(1+1/$E$2)))</f>
        <v>1700</v>
      </c>
      <c r="O14" s="0" t="n">
        <f aca="false">IF($E14=0,G14,D$2+(($B14-SUM($C$2:$D$2))/(1+$E$2)))</f>
        <v>1300</v>
      </c>
      <c r="P14" s="0" t="n">
        <f aca="false">IF(D14=0,B14,$C$2)</f>
        <v>500</v>
      </c>
      <c r="Q14" s="0" t="n">
        <f aca="false">IF(D14=0,0,MIN(B14-$C$2,$D$2))</f>
        <v>1000</v>
      </c>
      <c r="R14" s="0" t="n">
        <f aca="false">MIN(MAX($B14/2+($C$2-$D$2)/2,0),$B14)</f>
        <v>1250</v>
      </c>
      <c r="S14" s="0" t="n">
        <f aca="false">MIN(MAX($B14/2+($D$2-$C$2)/2,0),$B14)</f>
        <v>1750</v>
      </c>
      <c r="T14" s="0" t="n">
        <f aca="false">$B14/2</f>
        <v>1500</v>
      </c>
      <c r="U14" s="0" t="n">
        <f aca="false">$B14/2</f>
        <v>1500</v>
      </c>
      <c r="V14" s="0" t="n">
        <f aca="false">J14/K14</f>
        <v>1.30769230769231</v>
      </c>
    </row>
    <row r="15" customFormat="false" ht="14.4" hidden="false" customHeight="false" outlineLevel="0" collapsed="false">
      <c r="A15" s="0" t="n">
        <v>15</v>
      </c>
      <c r="B15" s="0" t="n">
        <f aca="false">B14+A15*30</f>
        <v>3450</v>
      </c>
      <c r="C15" s="4" t="n">
        <f aca="false">IF(B15&gt;=$C$2,1,0)</f>
        <v>1</v>
      </c>
      <c r="D15" s="4" t="n">
        <f aca="false">IF(B15&gt;=$D$2,1,0)</f>
        <v>1</v>
      </c>
      <c r="E15" s="4" t="n">
        <f aca="false">IF(B15&gt;=($C$2+$D$2),1,0)</f>
        <v>1</v>
      </c>
      <c r="F15" s="4" t="n">
        <f aca="false">$B15/(1+($D$2/$C$2))</f>
        <v>1150</v>
      </c>
      <c r="G15" s="4" t="n">
        <f aca="false">$B15/(1+($C$2/$D$2))</f>
        <v>2300</v>
      </c>
      <c r="H15" s="4" t="n">
        <f aca="false">$B15/(1+1/$E$2)</f>
        <v>2760</v>
      </c>
      <c r="I15" s="4" t="n">
        <f aca="false">$B15/(1+$E$2)</f>
        <v>690</v>
      </c>
      <c r="J15" s="4" t="n">
        <f aca="false">(F15+H15)/2</f>
        <v>1955</v>
      </c>
      <c r="K15" s="4" t="n">
        <f aca="false">(G15+I15)/2</f>
        <v>1495</v>
      </c>
      <c r="L15" s="4" t="n">
        <f aca="false">$B15/(1+1/$F$2)</f>
        <v>2300</v>
      </c>
      <c r="M15" s="4" t="n">
        <f aca="false">$B15/(1+$F$2)</f>
        <v>1150</v>
      </c>
      <c r="N15" s="4" t="n">
        <f aca="false">IF($E15=0,F15,C$2+(($B15-SUM($C$2:$D$2))/(1+1/$E$2)))</f>
        <v>2060</v>
      </c>
      <c r="O15" s="4" t="n">
        <f aca="false">IF($E15=0,G15,D$2+(($B15-SUM($C$2:$D$2))/(1+$E$2)))</f>
        <v>1390</v>
      </c>
      <c r="P15" s="0" t="n">
        <f aca="false">IF(D15=0,B15,$C$2)</f>
        <v>500</v>
      </c>
      <c r="Q15" s="0" t="n">
        <f aca="false">IF(D15=0,0,MIN(B15-$C$2,$D$2))</f>
        <v>1000</v>
      </c>
      <c r="R15" s="0" t="n">
        <f aca="false">MIN(MAX($B15/2+($C$2-$D$2)/2,0),$B15)</f>
        <v>1475</v>
      </c>
      <c r="S15" s="0" t="n">
        <f aca="false">MIN(MAX($B15/2+($D$2-$C$2)/2,0),$B15)</f>
        <v>1975</v>
      </c>
      <c r="T15" s="0" t="n">
        <f aca="false">$B15/2</f>
        <v>1725</v>
      </c>
      <c r="U15" s="0" t="n">
        <f aca="false">$B15/2</f>
        <v>1725</v>
      </c>
      <c r="V15" s="0" t="n">
        <f aca="false">J15/K15</f>
        <v>1.30769230769231</v>
      </c>
    </row>
    <row r="16" customFormat="false" ht="14.4" hidden="false" customHeight="false" outlineLevel="0" collapsed="false">
      <c r="A16" s="0" t="n">
        <v>16</v>
      </c>
      <c r="B16" s="0" t="n">
        <f aca="false">B15+A16*30</f>
        <v>3930</v>
      </c>
      <c r="C16" s="0" t="n">
        <f aca="false">IF(B16&gt;=$C$2,1,0)</f>
        <v>1</v>
      </c>
      <c r="D16" s="0" t="n">
        <f aca="false">IF(B16&gt;=$D$2,1,0)</f>
        <v>1</v>
      </c>
      <c r="E16" s="0" t="n">
        <f aca="false">IF(B16&gt;=($C$2+$D$2),1,0)</f>
        <v>1</v>
      </c>
      <c r="F16" s="0" t="n">
        <f aca="false">$B16/(1+($D$2/$C$2))</f>
        <v>1310</v>
      </c>
      <c r="G16" s="0" t="n">
        <f aca="false">$B16/(1+($C$2/$D$2))</f>
        <v>2620</v>
      </c>
      <c r="H16" s="0" t="n">
        <f aca="false">$B16/(1+1/$E$2)</f>
        <v>3144</v>
      </c>
      <c r="I16" s="0" t="n">
        <f aca="false">$B16/(1+$E$2)</f>
        <v>786</v>
      </c>
      <c r="J16" s="0" t="n">
        <f aca="false">(F16+H16)/2</f>
        <v>2227</v>
      </c>
      <c r="K16" s="0" t="n">
        <f aca="false">(G16+I16)/2</f>
        <v>1703</v>
      </c>
      <c r="L16" s="4" t="n">
        <f aca="false">$B16/(1+1/$F$2)</f>
        <v>2620</v>
      </c>
      <c r="M16" s="4" t="n">
        <f aca="false">$B16/(1+$F$2)</f>
        <v>1310</v>
      </c>
      <c r="N16" s="0" t="n">
        <f aca="false">IF($E16=0,F16,C$2+(($B16-SUM($C$2:$D$2))/(1+1/$E$2)))</f>
        <v>2444</v>
      </c>
      <c r="O16" s="0" t="n">
        <f aca="false">IF($E16=0,G16,D$2+(($B16-SUM($C$2:$D$2))/(1+$E$2)))</f>
        <v>1486</v>
      </c>
      <c r="P16" s="0" t="n">
        <f aca="false">IF(D16=0,B16,$C$2)</f>
        <v>500</v>
      </c>
      <c r="Q16" s="0" t="n">
        <f aca="false">IF(D16=0,0,MIN(B16-$C$2,$D$2))</f>
        <v>1000</v>
      </c>
      <c r="R16" s="0" t="n">
        <f aca="false">MIN(MAX($B16/2+($C$2-$D$2)/2,0),$B16)</f>
        <v>1715</v>
      </c>
      <c r="S16" s="0" t="n">
        <f aca="false">MIN(MAX($B16/2+($D$2-$C$2)/2,0),$B16)</f>
        <v>2215</v>
      </c>
      <c r="T16" s="0" t="n">
        <f aca="false">$B16/2</f>
        <v>1965</v>
      </c>
      <c r="U16" s="0" t="n">
        <f aca="false">$B16/2</f>
        <v>1965</v>
      </c>
      <c r="V16" s="0" t="n">
        <f aca="false">J16/K16</f>
        <v>1.30769230769231</v>
      </c>
    </row>
    <row r="17" customFormat="false" ht="14.4" hidden="false" customHeight="false" outlineLevel="0" collapsed="false">
      <c r="A17" s="0" t="n">
        <v>17</v>
      </c>
      <c r="B17" s="0" t="n">
        <f aca="false">B16+A17*30</f>
        <v>4440</v>
      </c>
      <c r="C17" s="4" t="n">
        <f aca="false">IF(B17&gt;=$C$2,1,0)</f>
        <v>1</v>
      </c>
      <c r="D17" s="4" t="n">
        <f aca="false">IF(B17&gt;=$D$2,1,0)</f>
        <v>1</v>
      </c>
      <c r="E17" s="4" t="n">
        <f aca="false">IF(B17&gt;=($C$2+$D$2),1,0)</f>
        <v>1</v>
      </c>
      <c r="F17" s="4" t="n">
        <f aca="false">$B17/(1+($D$2/$C$2))</f>
        <v>1480</v>
      </c>
      <c r="G17" s="4" t="n">
        <f aca="false">$B17/(1+($C$2/$D$2))</f>
        <v>2960</v>
      </c>
      <c r="H17" s="4" t="n">
        <f aca="false">$B17/(1+1/$E$2)</f>
        <v>3552</v>
      </c>
      <c r="I17" s="4" t="n">
        <f aca="false">$B17/(1+$E$2)</f>
        <v>888</v>
      </c>
      <c r="J17" s="4" t="n">
        <f aca="false">(F17+H17)/2</f>
        <v>2516</v>
      </c>
      <c r="K17" s="4" t="n">
        <f aca="false">(G17+I17)/2</f>
        <v>1924</v>
      </c>
      <c r="L17" s="4" t="n">
        <f aca="false">$B17/(1+1/$F$2)</f>
        <v>2960</v>
      </c>
      <c r="M17" s="4" t="n">
        <f aca="false">$B17/(1+$F$2)</f>
        <v>1480</v>
      </c>
      <c r="N17" s="4" t="n">
        <f aca="false">IF($E17=0,F17,C$2+(($B17-SUM($C$2:$D$2))/(1+1/$E$2)))</f>
        <v>2852</v>
      </c>
      <c r="O17" s="4" t="n">
        <f aca="false">IF($E17=0,G17,D$2+(($B17-SUM($C$2:$D$2))/(1+$E$2)))</f>
        <v>1588</v>
      </c>
      <c r="P17" s="0" t="n">
        <f aca="false">IF(D17=0,B17,$C$2)</f>
        <v>500</v>
      </c>
      <c r="Q17" s="0" t="n">
        <f aca="false">IF(D17=0,0,MIN(B17-$C$2,$D$2))</f>
        <v>1000</v>
      </c>
      <c r="R17" s="0" t="n">
        <f aca="false">MIN(MAX($B17/2+($C$2-$D$2)/2,0),$B17)</f>
        <v>1970</v>
      </c>
      <c r="S17" s="0" t="n">
        <f aca="false">MIN(MAX($B17/2+($D$2-$C$2)/2,0),$B17)</f>
        <v>2470</v>
      </c>
      <c r="T17" s="0" t="n">
        <f aca="false">$B17/2</f>
        <v>2220</v>
      </c>
      <c r="U17" s="0" t="n">
        <f aca="false">$B17/2</f>
        <v>2220</v>
      </c>
      <c r="V17" s="0" t="n">
        <f aca="false">J17/K17</f>
        <v>1.30769230769231</v>
      </c>
    </row>
    <row r="18" customFormat="false" ht="14.4" hidden="false" customHeight="false" outlineLevel="0" collapsed="false"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customFormat="false" ht="14.4" hidden="false" customHeight="false" outlineLevel="0" collapsed="false"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customFormat="false" ht="14.4" hidden="false" customHeight="false" outlineLevel="0" collapsed="false"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customFormat="false" ht="14.4" hidden="false" customHeight="false" outlineLevel="0" collapsed="false">
      <c r="A21" s="0" t="s">
        <v>18</v>
      </c>
    </row>
    <row r="22" customFormat="false" ht="14.4" hidden="false" customHeight="false" outlineLevel="0" collapsed="false">
      <c r="A22" s="0" t="s">
        <v>19</v>
      </c>
    </row>
    <row r="23" customFormat="false" ht="14.4" hidden="false" customHeight="false" outlineLevel="0" collapsed="false">
      <c r="A23" s="0" t="s">
        <v>20</v>
      </c>
    </row>
  </sheetData>
  <mergeCells count="8">
    <mergeCell ref="F3:G3"/>
    <mergeCell ref="H3:I3"/>
    <mergeCell ref="J3:K3"/>
    <mergeCell ref="L3:M3"/>
    <mergeCell ref="N3:O3"/>
    <mergeCell ref="P3:Q3"/>
    <mergeCell ref="R3:S3"/>
    <mergeCell ref="T3:U3"/>
  </mergeCell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V17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H6" activeCellId="0" sqref="G5:J17"/>
    </sheetView>
  </sheetViews>
  <sheetFormatPr defaultRowHeight="14.4"/>
  <cols>
    <col collapsed="false" hidden="false" max="1" min="1" style="0" width="11.2040816326531"/>
    <col collapsed="false" hidden="false" max="4" min="2" style="0" width="10.530612244898"/>
    <col collapsed="false" hidden="false" max="5" min="5" style="0" width="16.8724489795918"/>
    <col collapsed="false" hidden="false" max="1025" min="6" style="0" width="10.530612244898"/>
  </cols>
  <sheetData>
    <row r="1" customFormat="false" ht="14.4" hidden="false" customHeight="false" outlineLevel="0" collapsed="false">
      <c r="C1" s="0" t="s">
        <v>0</v>
      </c>
      <c r="D1" s="0" t="s">
        <v>1</v>
      </c>
      <c r="E1" s="0" t="s">
        <v>2</v>
      </c>
      <c r="F1" s="0" t="s">
        <v>3</v>
      </c>
    </row>
    <row r="2" customFormat="false" ht="14.4" hidden="false" customHeight="false" outlineLevel="0" collapsed="false">
      <c r="C2" s="0" t="n">
        <v>300</v>
      </c>
      <c r="D2" s="0" t="n">
        <v>1200</v>
      </c>
      <c r="E2" s="0" t="n">
        <v>2</v>
      </c>
      <c r="F2" s="1" t="n">
        <f aca="false">(C2/D2)*E2</f>
        <v>0.5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="2" customFormat="true" ht="47.25" hidden="false" customHeight="true" outlineLevel="0" collapsed="false">
      <c r="C3" s="2" t="n">
        <f aca="false">C2/35</f>
        <v>8.57142857142857</v>
      </c>
      <c r="F3" s="3" t="s">
        <v>4</v>
      </c>
      <c r="G3" s="3"/>
      <c r="H3" s="3" t="s">
        <v>5</v>
      </c>
      <c r="I3" s="3"/>
      <c r="J3" s="3" t="s">
        <v>6</v>
      </c>
      <c r="K3" s="3"/>
      <c r="L3" s="3" t="s">
        <v>7</v>
      </c>
      <c r="M3" s="3"/>
      <c r="N3" s="3" t="s">
        <v>8</v>
      </c>
      <c r="O3" s="3"/>
      <c r="P3" s="3" t="s">
        <v>9</v>
      </c>
      <c r="Q3" s="3"/>
      <c r="R3" s="3" t="s">
        <v>10</v>
      </c>
      <c r="S3" s="3"/>
      <c r="T3" s="3" t="s">
        <v>11</v>
      </c>
      <c r="U3" s="3"/>
    </row>
    <row r="4" customFormat="false" ht="28.8" hidden="false" customHeight="false" outlineLevel="0" collapsed="false">
      <c r="A4" s="2"/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16</v>
      </c>
      <c r="I4" s="2" t="s">
        <v>17</v>
      </c>
      <c r="J4" s="2" t="s">
        <v>16</v>
      </c>
      <c r="K4" s="2" t="s">
        <v>17</v>
      </c>
      <c r="L4" s="2" t="s">
        <v>16</v>
      </c>
      <c r="M4" s="2" t="s">
        <v>17</v>
      </c>
      <c r="N4" s="2" t="s">
        <v>16</v>
      </c>
      <c r="O4" s="2" t="s">
        <v>17</v>
      </c>
      <c r="P4" s="2" t="s">
        <v>16</v>
      </c>
      <c r="Q4" s="2" t="s">
        <v>17</v>
      </c>
      <c r="R4" s="2" t="s">
        <v>16</v>
      </c>
      <c r="S4" s="2" t="s">
        <v>17</v>
      </c>
      <c r="T4" s="2" t="s">
        <v>16</v>
      </c>
      <c r="U4" s="2" t="s">
        <v>17</v>
      </c>
    </row>
    <row r="5" customFormat="false" ht="14.4" hidden="false" customHeight="false" outlineLevel="0" collapsed="false">
      <c r="A5" s="0" t="n">
        <v>5</v>
      </c>
      <c r="B5" s="0" t="n">
        <v>300</v>
      </c>
      <c r="C5" s="4" t="n">
        <f aca="false">IF(B5&gt;=$C$2,1,0)</f>
        <v>1</v>
      </c>
      <c r="D5" s="4" t="n">
        <f aca="false">IF(B5&gt;=$D$2,1,0)</f>
        <v>0</v>
      </c>
      <c r="E5" s="4" t="n">
        <f aca="false">IF(B5&gt;=($C$2+$D$2),1,0)</f>
        <v>0</v>
      </c>
      <c r="F5" s="4" t="n">
        <f aca="false">$B5/(1+($D$2/$C$2))</f>
        <v>60</v>
      </c>
      <c r="G5" s="4" t="n">
        <f aca="false">$B5/(1+($C$2/$D$2))</f>
        <v>240</v>
      </c>
      <c r="H5" s="4" t="n">
        <f aca="false">$B5/(1+1/$E$2)</f>
        <v>200</v>
      </c>
      <c r="I5" s="4" t="n">
        <f aca="false">$B5/(1+$E$2)</f>
        <v>100</v>
      </c>
      <c r="J5" s="4" t="n">
        <f aca="false">(F5+H5)/2</f>
        <v>130</v>
      </c>
      <c r="K5" s="4" t="n">
        <f aca="false">(G5+I5)/2</f>
        <v>170</v>
      </c>
      <c r="L5" s="4" t="n">
        <f aca="false">$B5/(1+1/$F$2)</f>
        <v>100</v>
      </c>
      <c r="M5" s="4" t="n">
        <f aca="false">$B5/(1+$F$2)</f>
        <v>200</v>
      </c>
      <c r="N5" s="4" t="n">
        <f aca="false">IF($E5=0,F5,C$2+(($B5-SUM($C$2:$D$2))/(1+1/$E$2)))</f>
        <v>60</v>
      </c>
      <c r="O5" s="4" t="n">
        <f aca="false">IF($E5=0,G5,D$2+(($B5-SUM($C$2:$D$2))/(1+$E$2)))</f>
        <v>240</v>
      </c>
      <c r="P5" s="0" t="n">
        <f aca="false">IF(D5=0,B5,$C$2)</f>
        <v>300</v>
      </c>
      <c r="Q5" s="0" t="n">
        <f aca="false">IF(D5=0,0,MIN(B5-$C$2,$D$2))</f>
        <v>0</v>
      </c>
      <c r="R5" s="0" t="n">
        <f aca="false">MIN(MAX($B5/2+($C$2-$D$2)/2,0),$B5)</f>
        <v>0</v>
      </c>
      <c r="S5" s="0" t="n">
        <f aca="false">MIN(MAX($B5/2+($D$2-$C$2)/2,0),$B5)</f>
        <v>300</v>
      </c>
      <c r="T5" s="0" t="n">
        <f aca="false">$B5/2</f>
        <v>150</v>
      </c>
      <c r="U5" s="0" t="n">
        <f aca="false">$B5/2</f>
        <v>150</v>
      </c>
      <c r="V5" s="0" t="n">
        <f aca="false">J5/K5</f>
        <v>0.764705882352941</v>
      </c>
    </row>
    <row r="6" customFormat="false" ht="14.4" hidden="false" customHeight="false" outlineLevel="0" collapsed="false">
      <c r="A6" s="0" t="n">
        <v>6</v>
      </c>
      <c r="B6" s="0" t="n">
        <f aca="false">B5+A6*30</f>
        <v>480</v>
      </c>
      <c r="C6" s="4" t="n">
        <f aca="false">IF(B6&gt;=$C$2,1,0)</f>
        <v>1</v>
      </c>
      <c r="D6" s="4" t="n">
        <f aca="false">IF(B6&gt;=$D$2,1,0)</f>
        <v>0</v>
      </c>
      <c r="E6" s="4" t="n">
        <f aca="false">IF(B6&gt;=($C$2+$D$2),1,0)</f>
        <v>0</v>
      </c>
      <c r="F6" s="4" t="n">
        <f aca="false">$B6/(1+($D$2/$C$2))</f>
        <v>96</v>
      </c>
      <c r="G6" s="4" t="n">
        <f aca="false">$B6/(1+($C$2/$D$2))</f>
        <v>384</v>
      </c>
      <c r="H6" s="4" t="n">
        <f aca="false">$B6/(1+1/$E$2)</f>
        <v>320</v>
      </c>
      <c r="I6" s="4" t="n">
        <f aca="false">$B6/(1+$E$2)</f>
        <v>160</v>
      </c>
      <c r="J6" s="4" t="n">
        <f aca="false">(F6+H6)/2</f>
        <v>208</v>
      </c>
      <c r="K6" s="4" t="n">
        <f aca="false">(G6+I6)/2</f>
        <v>272</v>
      </c>
      <c r="L6" s="4" t="n">
        <f aca="false">$B6/(1+1/$F$2)</f>
        <v>160</v>
      </c>
      <c r="M6" s="4" t="n">
        <f aca="false">$B6/(1+$F$2)</f>
        <v>320</v>
      </c>
      <c r="N6" s="4" t="n">
        <f aca="false">IF($E6=0,F6,C$2+(($B6-SUM($C$2:$D$2))/(1+1/$E$2)))</f>
        <v>96</v>
      </c>
      <c r="O6" s="4" t="n">
        <f aca="false">IF($E6=0,G6,D$2+(($B6-SUM($C$2:$D$2))/(1+$E$2)))</f>
        <v>384</v>
      </c>
      <c r="P6" s="0" t="n">
        <f aca="false">IF(D6=0,B6,$C$2)</f>
        <v>480</v>
      </c>
      <c r="Q6" s="0" t="n">
        <f aca="false">IF(D6=0,0,MIN(B6-$C$2,$D$2))</f>
        <v>0</v>
      </c>
      <c r="R6" s="0" t="n">
        <f aca="false">MIN(MAX($B6/2+($C$2-$D$2)/2,0),$B6)</f>
        <v>0</v>
      </c>
      <c r="S6" s="0" t="n">
        <f aca="false">MIN(MAX($B6/2+($D$2-$C$2)/2,0),$B6)</f>
        <v>480</v>
      </c>
      <c r="T6" s="0" t="n">
        <f aca="false">$B6/2</f>
        <v>240</v>
      </c>
      <c r="U6" s="0" t="n">
        <f aca="false">$B6/2</f>
        <v>240</v>
      </c>
      <c r="V6" s="0" t="n">
        <f aca="false">J6/K6</f>
        <v>0.764705882352941</v>
      </c>
    </row>
    <row r="7" customFormat="false" ht="14.4" hidden="false" customHeight="false" outlineLevel="0" collapsed="false">
      <c r="A7" s="0" t="n">
        <v>7</v>
      </c>
      <c r="B7" s="0" t="n">
        <f aca="false">B6+A7*30</f>
        <v>690</v>
      </c>
      <c r="C7" s="4" t="n">
        <f aca="false">IF(B7&gt;=$C$2,1,0)</f>
        <v>1</v>
      </c>
      <c r="D7" s="4" t="n">
        <f aca="false">IF(B7&gt;=$D$2,1,0)</f>
        <v>0</v>
      </c>
      <c r="E7" s="4" t="n">
        <f aca="false">IF(B7&gt;=($C$2+$D$2),1,0)</f>
        <v>0</v>
      </c>
      <c r="F7" s="4" t="n">
        <f aca="false">$B7/(1+($D$2/$C$2))</f>
        <v>138</v>
      </c>
      <c r="G7" s="4" t="n">
        <f aca="false">$B7/(1+($C$2/$D$2))</f>
        <v>552</v>
      </c>
      <c r="H7" s="4" t="n">
        <f aca="false">$B7/(1+1/$E$2)</f>
        <v>460</v>
      </c>
      <c r="I7" s="4" t="n">
        <f aca="false">$B7/(1+$E$2)</f>
        <v>230</v>
      </c>
      <c r="J7" s="4" t="n">
        <f aca="false">(F7+H7)/2</f>
        <v>299</v>
      </c>
      <c r="K7" s="4" t="n">
        <f aca="false">(G7+I7)/2</f>
        <v>391</v>
      </c>
      <c r="L7" s="4" t="n">
        <f aca="false">$B7/(1+1/$F$2)</f>
        <v>230</v>
      </c>
      <c r="M7" s="4" t="n">
        <f aca="false">$B7/(1+$F$2)</f>
        <v>460</v>
      </c>
      <c r="N7" s="4" t="n">
        <f aca="false">IF($E7=0,F7,C$2+(($B7-SUM($C$2:$D$2))/(1+1/$E$2)))</f>
        <v>138</v>
      </c>
      <c r="O7" s="4" t="n">
        <f aca="false">IF($E7=0,G7,D$2+(($B7-SUM($C$2:$D$2))/(1+$E$2)))</f>
        <v>552</v>
      </c>
      <c r="P7" s="0" t="n">
        <f aca="false">IF(D7=0,B7,$C$2)</f>
        <v>690</v>
      </c>
      <c r="Q7" s="0" t="n">
        <f aca="false">IF(D7=0,0,MIN(B7-$C$2,$D$2))</f>
        <v>0</v>
      </c>
      <c r="R7" s="0" t="n">
        <f aca="false">MIN(MAX($B7/2+($C$2-$D$2)/2,0),$B7)</f>
        <v>0</v>
      </c>
      <c r="S7" s="0" t="n">
        <f aca="false">MIN(MAX($B7/2+($D$2-$C$2)/2,0),$B7)</f>
        <v>690</v>
      </c>
      <c r="T7" s="0" t="n">
        <f aca="false">$B7/2</f>
        <v>345</v>
      </c>
      <c r="U7" s="0" t="n">
        <f aca="false">$B7/2</f>
        <v>345</v>
      </c>
      <c r="V7" s="0" t="n">
        <f aca="false">J7/K7</f>
        <v>0.764705882352941</v>
      </c>
    </row>
    <row r="8" customFormat="false" ht="14.4" hidden="false" customHeight="false" outlineLevel="0" collapsed="false">
      <c r="A8" s="0" t="n">
        <v>8</v>
      </c>
      <c r="B8" s="0" t="n">
        <f aca="false">B7+A8*30</f>
        <v>930</v>
      </c>
      <c r="C8" s="4" t="n">
        <f aca="false">IF(B8&gt;=$C$2,1,0)</f>
        <v>1</v>
      </c>
      <c r="D8" s="4" t="n">
        <f aca="false">IF(B8&gt;=$D$2,1,0)</f>
        <v>0</v>
      </c>
      <c r="E8" s="4" t="n">
        <f aca="false">IF(B8&gt;=($C$2+$D$2),1,0)</f>
        <v>0</v>
      </c>
      <c r="F8" s="4" t="n">
        <f aca="false">$B8/(1+($D$2/$C$2))</f>
        <v>186</v>
      </c>
      <c r="G8" s="4" t="n">
        <f aca="false">$B8/(1+($C$2/$D$2))</f>
        <v>744</v>
      </c>
      <c r="H8" s="4" t="n">
        <f aca="false">$B8/(1+1/$E$2)</f>
        <v>620</v>
      </c>
      <c r="I8" s="4" t="n">
        <f aca="false">$B8/(1+$E$2)</f>
        <v>310</v>
      </c>
      <c r="J8" s="4" t="n">
        <f aca="false">(F8+H8)/2</f>
        <v>403</v>
      </c>
      <c r="K8" s="4" t="n">
        <f aca="false">(G8+I8)/2</f>
        <v>527</v>
      </c>
      <c r="L8" s="4" t="n">
        <f aca="false">$B8/(1+1/$F$2)</f>
        <v>310</v>
      </c>
      <c r="M8" s="4" t="n">
        <f aca="false">$B8/(1+$F$2)</f>
        <v>620</v>
      </c>
      <c r="N8" s="4" t="n">
        <f aca="false">IF($E8=0,F8,C$2+(($B8-SUM($C$2:$D$2))/(1+1/$E$2)))</f>
        <v>186</v>
      </c>
      <c r="O8" s="4" t="n">
        <f aca="false">IF($E8=0,G8,D$2+(($B8-SUM($C$2:$D$2))/(1+$E$2)))</f>
        <v>744</v>
      </c>
      <c r="P8" s="0" t="n">
        <f aca="false">IF(D8=0,B8,$C$2)</f>
        <v>930</v>
      </c>
      <c r="Q8" s="0" t="n">
        <f aca="false">IF(D8=0,0,MIN(B8-$C$2,$D$2))</f>
        <v>0</v>
      </c>
      <c r="R8" s="0" t="n">
        <f aca="false">MIN(MAX($B8/2+($C$2-$D$2)/2,0),$B8)</f>
        <v>15</v>
      </c>
      <c r="S8" s="0" t="n">
        <f aca="false">MIN(MAX($B8/2+($D$2-$C$2)/2,0),$B8)</f>
        <v>915</v>
      </c>
      <c r="T8" s="0" t="n">
        <f aca="false">$B8/2</f>
        <v>465</v>
      </c>
      <c r="U8" s="0" t="n">
        <f aca="false">$B8/2</f>
        <v>465</v>
      </c>
      <c r="V8" s="0" t="n">
        <f aca="false">J8/K8</f>
        <v>0.764705882352941</v>
      </c>
    </row>
    <row r="9" customFormat="false" ht="14.4" hidden="false" customHeight="false" outlineLevel="0" collapsed="false">
      <c r="A9" s="0" t="n">
        <v>9</v>
      </c>
      <c r="B9" s="0" t="n">
        <f aca="false">B8+A9*30</f>
        <v>1200</v>
      </c>
      <c r="C9" s="4" t="n">
        <f aca="false">IF(B9&gt;=$C$2,1,0)</f>
        <v>1</v>
      </c>
      <c r="D9" s="4" t="n">
        <f aca="false">IF(B9&gt;=$D$2,1,0)</f>
        <v>1</v>
      </c>
      <c r="E9" s="4" t="n">
        <f aca="false">IF(B9&gt;=($C$2+$D$2),1,0)</f>
        <v>0</v>
      </c>
      <c r="F9" s="4" t="n">
        <f aca="false">$B9/(1+($D$2/$C$2))</f>
        <v>240</v>
      </c>
      <c r="G9" s="4" t="n">
        <f aca="false">$B9/(1+($C$2/$D$2))</f>
        <v>960</v>
      </c>
      <c r="H9" s="4" t="n">
        <f aca="false">$B9/(1+1/$E$2)</f>
        <v>800</v>
      </c>
      <c r="I9" s="4" t="n">
        <f aca="false">$B9/(1+$E$2)</f>
        <v>400</v>
      </c>
      <c r="J9" s="4" t="n">
        <f aca="false">(F9+H9)/2</f>
        <v>520</v>
      </c>
      <c r="K9" s="4" t="n">
        <f aca="false">(G9+I9)/2</f>
        <v>680</v>
      </c>
      <c r="L9" s="4" t="n">
        <f aca="false">$B9/(1+1/$F$2)</f>
        <v>400</v>
      </c>
      <c r="M9" s="4" t="n">
        <f aca="false">$B9/(1+$F$2)</f>
        <v>800</v>
      </c>
      <c r="N9" s="4" t="n">
        <f aca="false">IF($E9=0,F9,C$2+(($B9-SUM($C$2:$D$2))/(1+1/$E$2)))</f>
        <v>240</v>
      </c>
      <c r="O9" s="4" t="n">
        <f aca="false">IF($E9=0,G9,D$2+(($B9-SUM($C$2:$D$2))/(1+$E$2)))</f>
        <v>960</v>
      </c>
      <c r="P9" s="0" t="n">
        <f aca="false">IF(D9=0,B9,$C$2)</f>
        <v>300</v>
      </c>
      <c r="Q9" s="0" t="n">
        <f aca="false">IF(D9=0,0,MIN(B9-$C$2,$D$2))</f>
        <v>900</v>
      </c>
      <c r="R9" s="0" t="n">
        <f aca="false">MIN(MAX($B9/2+($C$2-$D$2)/2,0),$B9)</f>
        <v>150</v>
      </c>
      <c r="S9" s="0" t="n">
        <f aca="false">MIN(MAX($B9/2+($D$2-$C$2)/2,0),$B9)</f>
        <v>1050</v>
      </c>
      <c r="T9" s="0" t="n">
        <f aca="false">$B9/2</f>
        <v>600</v>
      </c>
      <c r="U9" s="0" t="n">
        <f aca="false">$B9/2</f>
        <v>600</v>
      </c>
      <c r="V9" s="0" t="n">
        <f aca="false">J9/K9</f>
        <v>0.764705882352941</v>
      </c>
    </row>
    <row r="10" customFormat="false" ht="14.4" hidden="false" customHeight="false" outlineLevel="0" collapsed="false">
      <c r="A10" s="0" t="n">
        <v>10</v>
      </c>
      <c r="B10" s="0" t="n">
        <f aca="false">B9+A10*30</f>
        <v>1500</v>
      </c>
      <c r="C10" s="4" t="n">
        <f aca="false">IF(B10&gt;=$C$2,1,0)</f>
        <v>1</v>
      </c>
      <c r="D10" s="4" t="n">
        <f aca="false">IF(B10&gt;=$D$2,1,0)</f>
        <v>1</v>
      </c>
      <c r="E10" s="4" t="n">
        <f aca="false">IF(B10&gt;=($C$2+$D$2),1,0)</f>
        <v>1</v>
      </c>
      <c r="F10" s="4" t="n">
        <f aca="false">$B10/(1+($D$2/$C$2))</f>
        <v>300</v>
      </c>
      <c r="G10" s="4" t="n">
        <f aca="false">$B10/(1+($C$2/$D$2))</f>
        <v>1200</v>
      </c>
      <c r="H10" s="4" t="n">
        <f aca="false">$B10/(1+1/$E$2)</f>
        <v>1000</v>
      </c>
      <c r="I10" s="4" t="n">
        <f aca="false">$B10/(1+$E$2)</f>
        <v>500</v>
      </c>
      <c r="J10" s="4" t="n">
        <f aca="false">(F10+H10)/2</f>
        <v>650</v>
      </c>
      <c r="K10" s="4" t="n">
        <f aca="false">(G10+I10)/2</f>
        <v>850</v>
      </c>
      <c r="L10" s="4" t="n">
        <f aca="false">$B10/(1+1/$F$2)</f>
        <v>500</v>
      </c>
      <c r="M10" s="4" t="n">
        <f aca="false">$B10/(1+$F$2)</f>
        <v>1000</v>
      </c>
      <c r="N10" s="4" t="n">
        <f aca="false">IF($E10=0,F10,C$2+(($B10-SUM($C$2:$D$2))/(1+1/$E$2)))</f>
        <v>300</v>
      </c>
      <c r="O10" s="4" t="n">
        <f aca="false">IF($E10=0,G10,D$2+(($B10-SUM($C$2:$D$2))/(1+$E$2)))</f>
        <v>1200</v>
      </c>
      <c r="P10" s="0" t="n">
        <f aca="false">IF(D10=0,B10,$C$2)</f>
        <v>300</v>
      </c>
      <c r="Q10" s="0" t="n">
        <f aca="false">IF(D10=0,0,MIN(B10-$C$2,$D$2))</f>
        <v>1200</v>
      </c>
      <c r="R10" s="0" t="n">
        <f aca="false">MIN(MAX($B10/2+($C$2-$D$2)/2,0),$B10)</f>
        <v>300</v>
      </c>
      <c r="S10" s="0" t="n">
        <f aca="false">MIN(MAX($B10/2+($D$2-$C$2)/2,0),$B10)</f>
        <v>1200</v>
      </c>
      <c r="T10" s="0" t="n">
        <f aca="false">$B10/2</f>
        <v>750</v>
      </c>
      <c r="U10" s="0" t="n">
        <f aca="false">$B10/2</f>
        <v>750</v>
      </c>
      <c r="V10" s="0" t="n">
        <f aca="false">J10/K10</f>
        <v>0.764705882352941</v>
      </c>
    </row>
    <row r="11" customFormat="false" ht="14.4" hidden="false" customHeight="false" outlineLevel="0" collapsed="false">
      <c r="A11" s="0" t="n">
        <v>11</v>
      </c>
      <c r="B11" s="0" t="n">
        <f aca="false">B10+A11*30</f>
        <v>1830</v>
      </c>
      <c r="C11" s="0" t="n">
        <f aca="false">IF(B11&gt;=$C$2,1,0)</f>
        <v>1</v>
      </c>
      <c r="D11" s="0" t="n">
        <f aca="false">IF(B11&gt;=$D$2,1,0)</f>
        <v>1</v>
      </c>
      <c r="E11" s="0" t="n">
        <f aca="false">IF(B11&gt;=($C$2+$D$2),1,0)</f>
        <v>1</v>
      </c>
      <c r="F11" s="0" t="n">
        <f aca="false">$B11/(1+($D$2/$C$2))</f>
        <v>366</v>
      </c>
      <c r="G11" s="0" t="n">
        <f aca="false">$B11/(1+($C$2/$D$2))</f>
        <v>1464</v>
      </c>
      <c r="H11" s="0" t="n">
        <f aca="false">$B11/(1+1/$E$2)</f>
        <v>1220</v>
      </c>
      <c r="I11" s="0" t="n">
        <f aca="false">$B11/(1+$E$2)</f>
        <v>610</v>
      </c>
      <c r="J11" s="0" t="n">
        <f aca="false">(F11+H11)/2</f>
        <v>793</v>
      </c>
      <c r="K11" s="0" t="n">
        <f aca="false">(G11+I11)/2</f>
        <v>1037</v>
      </c>
      <c r="L11" s="4" t="n">
        <f aca="false">$B11/(1+1/$F$2)</f>
        <v>610</v>
      </c>
      <c r="M11" s="4" t="n">
        <f aca="false">$B11/(1+$F$2)</f>
        <v>1220</v>
      </c>
      <c r="N11" s="0" t="n">
        <f aca="false">IF($E11=0,F11,C$2+(($B11-SUM($C$2:$D$2))/(1+1/$E$2)))</f>
        <v>520</v>
      </c>
      <c r="O11" s="0" t="n">
        <f aca="false">IF($E11=0,G11,D$2+(($B11-SUM($C$2:$D$2))/(1+$E$2)))</f>
        <v>1310</v>
      </c>
      <c r="P11" s="0" t="n">
        <f aca="false">IF(D11=0,B11,$C$2)</f>
        <v>300</v>
      </c>
      <c r="Q11" s="0" t="n">
        <f aca="false">IF(D11=0,0,MIN(B11-$C$2,$D$2))</f>
        <v>1200</v>
      </c>
      <c r="R11" s="0" t="n">
        <f aca="false">MIN(MAX($B11/2+($C$2-$D$2)/2,0),$B11)</f>
        <v>465</v>
      </c>
      <c r="S11" s="0" t="n">
        <f aca="false">MIN(MAX($B11/2+($D$2-$C$2)/2,0),$B11)</f>
        <v>1365</v>
      </c>
      <c r="T11" s="0" t="n">
        <f aca="false">$B11/2</f>
        <v>915</v>
      </c>
      <c r="U11" s="0" t="n">
        <f aca="false">$B11/2</f>
        <v>915</v>
      </c>
      <c r="V11" s="0" t="n">
        <f aca="false">J11/K11</f>
        <v>0.764705882352941</v>
      </c>
    </row>
    <row r="12" customFormat="false" ht="14.4" hidden="false" customHeight="false" outlineLevel="0" collapsed="false">
      <c r="A12" s="0" t="n">
        <v>12</v>
      </c>
      <c r="B12" s="0" t="n">
        <f aca="false">B11+A12*30</f>
        <v>2190</v>
      </c>
      <c r="C12" s="0" t="n">
        <f aca="false">IF(B12&gt;=$C$2,1,0)</f>
        <v>1</v>
      </c>
      <c r="D12" s="0" t="n">
        <f aca="false">IF(B12&gt;=$D$2,1,0)</f>
        <v>1</v>
      </c>
      <c r="E12" s="0" t="n">
        <f aca="false">IF(B12&gt;=($C$2+$D$2),1,0)</f>
        <v>1</v>
      </c>
      <c r="F12" s="0" t="n">
        <f aca="false">$B12/(1+($D$2/$C$2))</f>
        <v>438</v>
      </c>
      <c r="G12" s="0" t="n">
        <f aca="false">$B12/(1+($C$2/$D$2))</f>
        <v>1752</v>
      </c>
      <c r="H12" s="0" t="n">
        <f aca="false">$B12/(1+1/$E$2)</f>
        <v>1460</v>
      </c>
      <c r="I12" s="0" t="n">
        <f aca="false">$B12/(1+$E$2)</f>
        <v>730</v>
      </c>
      <c r="J12" s="0" t="n">
        <f aca="false">(F12+H12)/2</f>
        <v>949</v>
      </c>
      <c r="K12" s="0" t="n">
        <f aca="false">(G12+I12)/2</f>
        <v>1241</v>
      </c>
      <c r="L12" s="4" t="n">
        <f aca="false">$B12/(1+1/$F$2)</f>
        <v>730</v>
      </c>
      <c r="M12" s="4" t="n">
        <f aca="false">$B12/(1+$F$2)</f>
        <v>1460</v>
      </c>
      <c r="N12" s="0" t="n">
        <f aca="false">IF($E12=0,F12,C$2+(($B12-SUM($C$2:$D$2))/(1+1/$E$2)))</f>
        <v>760</v>
      </c>
      <c r="O12" s="0" t="n">
        <f aca="false">IF($E12=0,G12,D$2+(($B12-SUM($C$2:$D$2))/(1+$E$2)))</f>
        <v>1430</v>
      </c>
      <c r="P12" s="0" t="n">
        <f aca="false">IF(D12=0,B12,$C$2)</f>
        <v>300</v>
      </c>
      <c r="Q12" s="0" t="n">
        <f aca="false">IF(D12=0,0,MIN(B12-$C$2,$D$2))</f>
        <v>1200</v>
      </c>
      <c r="R12" s="0" t="n">
        <f aca="false">MIN(MAX($B12/2+($C$2-$D$2)/2,0),$B12)</f>
        <v>645</v>
      </c>
      <c r="S12" s="0" t="n">
        <f aca="false">MIN(MAX($B12/2+($D$2-$C$2)/2,0),$B12)</f>
        <v>1545</v>
      </c>
      <c r="T12" s="0" t="n">
        <f aca="false">$B12/2</f>
        <v>1095</v>
      </c>
      <c r="U12" s="0" t="n">
        <f aca="false">$B12/2</f>
        <v>1095</v>
      </c>
      <c r="V12" s="0" t="n">
        <f aca="false">J12/K12</f>
        <v>0.764705882352941</v>
      </c>
    </row>
    <row r="13" customFormat="false" ht="14.4" hidden="false" customHeight="false" outlineLevel="0" collapsed="false">
      <c r="A13" s="0" t="n">
        <v>13</v>
      </c>
      <c r="B13" s="0" t="n">
        <f aca="false">B12+A13*30</f>
        <v>2580</v>
      </c>
      <c r="C13" s="0" t="n">
        <f aca="false">IF(B13&gt;=$C$2,1,0)</f>
        <v>1</v>
      </c>
      <c r="D13" s="0" t="n">
        <f aca="false">IF(B13&gt;=$D$2,1,0)</f>
        <v>1</v>
      </c>
      <c r="E13" s="0" t="n">
        <f aca="false">IF(B13&gt;=($C$2+$D$2),1,0)</f>
        <v>1</v>
      </c>
      <c r="F13" s="0" t="n">
        <f aca="false">$B13/(1+($D$2/$C$2))</f>
        <v>516</v>
      </c>
      <c r="G13" s="0" t="n">
        <f aca="false">$B13/(1+($C$2/$D$2))</f>
        <v>2064</v>
      </c>
      <c r="H13" s="0" t="n">
        <f aca="false">$B13/(1+1/$E$2)</f>
        <v>1720</v>
      </c>
      <c r="I13" s="0" t="n">
        <f aca="false">$B13/(1+$E$2)</f>
        <v>860</v>
      </c>
      <c r="J13" s="0" t="n">
        <f aca="false">(F13+H13)/2</f>
        <v>1118</v>
      </c>
      <c r="K13" s="0" t="n">
        <f aca="false">(G13+I13)/2</f>
        <v>1462</v>
      </c>
      <c r="L13" s="4" t="n">
        <f aca="false">$B13/(1+1/$F$2)</f>
        <v>860</v>
      </c>
      <c r="M13" s="4" t="n">
        <f aca="false">$B13/(1+$F$2)</f>
        <v>1720</v>
      </c>
      <c r="N13" s="0" t="n">
        <f aca="false">IF($E13=0,F13,C$2+(($B13-SUM($C$2:$D$2))/(1+1/$E$2)))</f>
        <v>1020</v>
      </c>
      <c r="O13" s="0" t="n">
        <f aca="false">IF($E13=0,G13,D$2+(($B13-SUM($C$2:$D$2))/(1+$E$2)))</f>
        <v>1560</v>
      </c>
      <c r="P13" s="0" t="n">
        <f aca="false">IF(D13=0,B13,$C$2)</f>
        <v>300</v>
      </c>
      <c r="Q13" s="0" t="n">
        <f aca="false">IF(D13=0,0,MIN(B13-$C$2,$D$2))</f>
        <v>1200</v>
      </c>
      <c r="R13" s="0" t="n">
        <f aca="false">MIN(MAX($B13/2+($C$2-$D$2)/2,0),$B13)</f>
        <v>840</v>
      </c>
      <c r="S13" s="0" t="n">
        <f aca="false">MIN(MAX($B13/2+($D$2-$C$2)/2,0),$B13)</f>
        <v>1740</v>
      </c>
      <c r="T13" s="0" t="n">
        <f aca="false">$B13/2</f>
        <v>1290</v>
      </c>
      <c r="U13" s="0" t="n">
        <f aca="false">$B13/2</f>
        <v>1290</v>
      </c>
      <c r="V13" s="0" t="n">
        <f aca="false">J13/K13</f>
        <v>0.764705882352941</v>
      </c>
    </row>
    <row r="14" customFormat="false" ht="14.4" hidden="false" customHeight="false" outlineLevel="0" collapsed="false">
      <c r="A14" s="0" t="n">
        <v>14</v>
      </c>
      <c r="B14" s="0" t="n">
        <f aca="false">B13+A14*30</f>
        <v>3000</v>
      </c>
      <c r="C14" s="0" t="n">
        <f aca="false">IF(B14&gt;=$C$2,1,0)</f>
        <v>1</v>
      </c>
      <c r="D14" s="0" t="n">
        <f aca="false">IF(B14&gt;=$D$2,1,0)</f>
        <v>1</v>
      </c>
      <c r="E14" s="0" t="n">
        <f aca="false">IF(B14&gt;=($C$2+$D$2),1,0)</f>
        <v>1</v>
      </c>
      <c r="F14" s="0" t="n">
        <f aca="false">$B14/(1+($D$2/$C$2))</f>
        <v>600</v>
      </c>
      <c r="G14" s="0" t="n">
        <f aca="false">$B14/(1+($C$2/$D$2))</f>
        <v>2400</v>
      </c>
      <c r="H14" s="0" t="n">
        <f aca="false">$B14/(1+1/$E$2)</f>
        <v>2000</v>
      </c>
      <c r="I14" s="0" t="n">
        <f aca="false">$B14/(1+$E$2)</f>
        <v>1000</v>
      </c>
      <c r="J14" s="0" t="n">
        <f aca="false">(F14+H14)/2</f>
        <v>1300</v>
      </c>
      <c r="K14" s="0" t="n">
        <f aca="false">(G14+I14)/2</f>
        <v>1700</v>
      </c>
      <c r="L14" s="4" t="n">
        <f aca="false">$B14/(1+1/$F$2)</f>
        <v>1000</v>
      </c>
      <c r="M14" s="4" t="n">
        <f aca="false">$B14/(1+$F$2)</f>
        <v>2000</v>
      </c>
      <c r="N14" s="0" t="n">
        <f aca="false">IF($E14=0,F14,C$2+(($B14-SUM($C$2:$D$2))/(1+1/$E$2)))</f>
        <v>1300</v>
      </c>
      <c r="O14" s="0" t="n">
        <f aca="false">IF($E14=0,G14,D$2+(($B14-SUM($C$2:$D$2))/(1+$E$2)))</f>
        <v>1700</v>
      </c>
      <c r="P14" s="0" t="n">
        <f aca="false">IF(D14=0,B14,$C$2)</f>
        <v>300</v>
      </c>
      <c r="Q14" s="0" t="n">
        <f aca="false">IF(D14=0,0,MIN(B14-$C$2,$D$2))</f>
        <v>1200</v>
      </c>
      <c r="R14" s="0" t="n">
        <f aca="false">MIN(MAX($B14/2+($C$2-$D$2)/2,0),$B14)</f>
        <v>1050</v>
      </c>
      <c r="S14" s="0" t="n">
        <f aca="false">MIN(MAX($B14/2+($D$2-$C$2)/2,0),$B14)</f>
        <v>1950</v>
      </c>
      <c r="T14" s="0" t="n">
        <f aca="false">$B14/2</f>
        <v>1500</v>
      </c>
      <c r="U14" s="0" t="n">
        <f aca="false">$B14/2</f>
        <v>1500</v>
      </c>
      <c r="V14" s="0" t="n">
        <f aca="false">J14/K14</f>
        <v>0.764705882352941</v>
      </c>
    </row>
    <row r="15" customFormat="false" ht="14.4" hidden="false" customHeight="false" outlineLevel="0" collapsed="false">
      <c r="A15" s="0" t="n">
        <v>15</v>
      </c>
      <c r="B15" s="0" t="n">
        <f aca="false">B14+A15*30</f>
        <v>3450</v>
      </c>
      <c r="C15" s="4" t="n">
        <f aca="false">IF(B15&gt;=$C$2,1,0)</f>
        <v>1</v>
      </c>
      <c r="D15" s="4" t="n">
        <f aca="false">IF(B15&gt;=$D$2,1,0)</f>
        <v>1</v>
      </c>
      <c r="E15" s="4" t="n">
        <f aca="false">IF(B15&gt;=($C$2+$D$2),1,0)</f>
        <v>1</v>
      </c>
      <c r="F15" s="4" t="n">
        <f aca="false">$B15/(1+($D$2/$C$2))</f>
        <v>690</v>
      </c>
      <c r="G15" s="4" t="n">
        <f aca="false">$B15/(1+($C$2/$D$2))</f>
        <v>2760</v>
      </c>
      <c r="H15" s="4" t="n">
        <f aca="false">$B15/(1+1/$E$2)</f>
        <v>2300</v>
      </c>
      <c r="I15" s="4" t="n">
        <f aca="false">$B15/(1+$E$2)</f>
        <v>1150</v>
      </c>
      <c r="J15" s="4" t="n">
        <f aca="false">(F15+H15)/2</f>
        <v>1495</v>
      </c>
      <c r="K15" s="4" t="n">
        <f aca="false">(G15+I15)/2</f>
        <v>1955</v>
      </c>
      <c r="L15" s="4" t="n">
        <f aca="false">$B15/(1+1/$F$2)</f>
        <v>1150</v>
      </c>
      <c r="M15" s="4" t="n">
        <f aca="false">$B15/(1+$F$2)</f>
        <v>2300</v>
      </c>
      <c r="N15" s="4" t="n">
        <f aca="false">IF($E15=0,F15,C$2+(($B15-SUM($C$2:$D$2))/(1+1/$E$2)))</f>
        <v>1600</v>
      </c>
      <c r="O15" s="4" t="n">
        <f aca="false">IF($E15=0,G15,D$2+(($B15-SUM($C$2:$D$2))/(1+$E$2)))</f>
        <v>1850</v>
      </c>
      <c r="P15" s="0" t="n">
        <f aca="false">IF(D15=0,B15,$C$2)</f>
        <v>300</v>
      </c>
      <c r="Q15" s="0" t="n">
        <f aca="false">IF(D15=0,0,MIN(B15-$C$2,$D$2))</f>
        <v>1200</v>
      </c>
      <c r="R15" s="0" t="n">
        <f aca="false">MIN(MAX($B15/2+($C$2-$D$2)/2,0),$B15)</f>
        <v>1275</v>
      </c>
      <c r="S15" s="0" t="n">
        <f aca="false">MIN(MAX($B15/2+($D$2-$C$2)/2,0),$B15)</f>
        <v>2175</v>
      </c>
      <c r="T15" s="0" t="n">
        <f aca="false">$B15/2</f>
        <v>1725</v>
      </c>
      <c r="U15" s="0" t="n">
        <f aca="false">$B15/2</f>
        <v>1725</v>
      </c>
      <c r="V15" s="0" t="n">
        <f aca="false">J15/K15</f>
        <v>0.764705882352941</v>
      </c>
    </row>
    <row r="16" customFormat="false" ht="14.4" hidden="false" customHeight="false" outlineLevel="0" collapsed="false">
      <c r="A16" s="0" t="n">
        <v>16</v>
      </c>
      <c r="B16" s="0" t="n">
        <f aca="false">B15+A16*30</f>
        <v>3930</v>
      </c>
      <c r="C16" s="0" t="n">
        <f aca="false">IF(B16&gt;=$C$2,1,0)</f>
        <v>1</v>
      </c>
      <c r="D16" s="0" t="n">
        <f aca="false">IF(B16&gt;=$D$2,1,0)</f>
        <v>1</v>
      </c>
      <c r="E16" s="0" t="n">
        <f aca="false">IF(B16&gt;=($C$2+$D$2),1,0)</f>
        <v>1</v>
      </c>
      <c r="F16" s="0" t="n">
        <f aca="false">$B16/(1+($D$2/$C$2))</f>
        <v>786</v>
      </c>
      <c r="G16" s="0" t="n">
        <f aca="false">$B16/(1+($C$2/$D$2))</f>
        <v>3144</v>
      </c>
      <c r="H16" s="0" t="n">
        <f aca="false">$B16/(1+1/$E$2)</f>
        <v>2620</v>
      </c>
      <c r="I16" s="0" t="n">
        <f aca="false">$B16/(1+$E$2)</f>
        <v>1310</v>
      </c>
      <c r="J16" s="0" t="n">
        <f aca="false">(F16+H16)/2</f>
        <v>1703</v>
      </c>
      <c r="K16" s="0" t="n">
        <f aca="false">(G16+I16)/2</f>
        <v>2227</v>
      </c>
      <c r="L16" s="4" t="n">
        <f aca="false">$B16/(1+1/$F$2)</f>
        <v>1310</v>
      </c>
      <c r="M16" s="4" t="n">
        <f aca="false">$B16/(1+$F$2)</f>
        <v>2620</v>
      </c>
      <c r="N16" s="0" t="n">
        <f aca="false">IF($E16=0,F16,C$2+(($B16-SUM($C$2:$D$2))/(1+1/$E$2)))</f>
        <v>1920</v>
      </c>
      <c r="O16" s="0" t="n">
        <f aca="false">IF($E16=0,G16,D$2+(($B16-SUM($C$2:$D$2))/(1+$E$2)))</f>
        <v>2010</v>
      </c>
      <c r="P16" s="0" t="n">
        <f aca="false">IF(D16=0,B16,$C$2)</f>
        <v>300</v>
      </c>
      <c r="Q16" s="0" t="n">
        <f aca="false">IF(D16=0,0,MIN(B16-$C$2,$D$2))</f>
        <v>1200</v>
      </c>
      <c r="R16" s="0" t="n">
        <f aca="false">MIN(MAX($B16/2+($C$2-$D$2)/2,0),$B16)</f>
        <v>1515</v>
      </c>
      <c r="S16" s="0" t="n">
        <f aca="false">MIN(MAX($B16/2+($D$2-$C$2)/2,0),$B16)</f>
        <v>2415</v>
      </c>
      <c r="T16" s="0" t="n">
        <f aca="false">$B16/2</f>
        <v>1965</v>
      </c>
      <c r="U16" s="0" t="n">
        <f aca="false">$B16/2</f>
        <v>1965</v>
      </c>
      <c r="V16" s="0" t="n">
        <f aca="false">J16/K16</f>
        <v>0.764705882352941</v>
      </c>
    </row>
    <row r="17" customFormat="false" ht="14.4" hidden="false" customHeight="false" outlineLevel="0" collapsed="false">
      <c r="A17" s="0" t="n">
        <v>17</v>
      </c>
      <c r="B17" s="0" t="n">
        <f aca="false">B16+A17*30</f>
        <v>4440</v>
      </c>
      <c r="C17" s="4" t="n">
        <f aca="false">IF(B17&gt;=$C$2,1,0)</f>
        <v>1</v>
      </c>
      <c r="D17" s="4" t="n">
        <f aca="false">IF(B17&gt;=$D$2,1,0)</f>
        <v>1</v>
      </c>
      <c r="E17" s="4" t="n">
        <f aca="false">IF(B17&gt;=($C$2+$D$2),1,0)</f>
        <v>1</v>
      </c>
      <c r="F17" s="4" t="n">
        <f aca="false">$B17/(1+($D$2/$C$2))</f>
        <v>888</v>
      </c>
      <c r="G17" s="4" t="n">
        <f aca="false">$B17/(1+($C$2/$D$2))</f>
        <v>3552</v>
      </c>
      <c r="H17" s="4" t="n">
        <f aca="false">$B17/(1+1/$E$2)</f>
        <v>2960</v>
      </c>
      <c r="I17" s="4" t="n">
        <f aca="false">$B17/(1+$E$2)</f>
        <v>1480</v>
      </c>
      <c r="J17" s="4" t="n">
        <f aca="false">(F17+H17)/2</f>
        <v>1924</v>
      </c>
      <c r="K17" s="4" t="n">
        <f aca="false">(G17+I17)/2</f>
        <v>2516</v>
      </c>
      <c r="L17" s="4" t="n">
        <f aca="false">$B17/(1+1/$F$2)</f>
        <v>1480</v>
      </c>
      <c r="M17" s="4" t="n">
        <f aca="false">$B17/(1+$F$2)</f>
        <v>2960</v>
      </c>
      <c r="N17" s="4" t="n">
        <f aca="false">IF($E17=0,F17,C$2+(($B17-SUM($C$2:$D$2))/(1+1/$E$2)))</f>
        <v>2260</v>
      </c>
      <c r="O17" s="4" t="n">
        <f aca="false">IF($E17=0,G17,D$2+(($B17-SUM($C$2:$D$2))/(1+$E$2)))</f>
        <v>2180</v>
      </c>
      <c r="P17" s="0" t="n">
        <f aca="false">IF(D17=0,B17,$C$2)</f>
        <v>300</v>
      </c>
      <c r="Q17" s="0" t="n">
        <f aca="false">IF(D17=0,0,MIN(B17-$C$2,$D$2))</f>
        <v>1200</v>
      </c>
      <c r="R17" s="0" t="n">
        <f aca="false">MIN(MAX($B17/2+($C$2-$D$2)/2,0),$B17)</f>
        <v>1770</v>
      </c>
      <c r="S17" s="0" t="n">
        <f aca="false">MIN(MAX($B17/2+($D$2-$C$2)/2,0),$B17)</f>
        <v>2670</v>
      </c>
      <c r="T17" s="0" t="n">
        <f aca="false">$B17/2</f>
        <v>2220</v>
      </c>
      <c r="U17" s="0" t="n">
        <f aca="false">$B17/2</f>
        <v>2220</v>
      </c>
      <c r="V17" s="0" t="n">
        <f aca="false">J17/K17</f>
        <v>0.764705882352941</v>
      </c>
    </row>
  </sheetData>
  <mergeCells count="8">
    <mergeCell ref="F3:G3"/>
    <mergeCell ref="H3:I3"/>
    <mergeCell ref="J3:K3"/>
    <mergeCell ref="L3:M3"/>
    <mergeCell ref="N3:O3"/>
    <mergeCell ref="P3:Q3"/>
    <mergeCell ref="R3:S3"/>
    <mergeCell ref="T3:U3"/>
  </mergeCell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X2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5" activeCellId="1" sqref="G5:J17 B5"/>
    </sheetView>
  </sheetViews>
  <sheetFormatPr defaultRowHeight="14.4"/>
  <cols>
    <col collapsed="false" hidden="false" max="4" min="1" style="0" width="10.530612244898"/>
    <col collapsed="false" hidden="false" max="5" min="5" style="0" width="19.0357142857143"/>
    <col collapsed="false" hidden="false" max="1025" min="6" style="0" width="10.530612244898"/>
  </cols>
  <sheetData>
    <row r="1" customFormat="false" ht="14.4" hidden="false" customHeight="false" outlineLevel="0" collapsed="false">
      <c r="B1" s="0" t="s">
        <v>21</v>
      </c>
      <c r="C1" s="0" t="s">
        <v>22</v>
      </c>
      <c r="D1" s="0" t="s">
        <v>23</v>
      </c>
      <c r="E1" s="0" t="s">
        <v>24</v>
      </c>
      <c r="F1" s="0" t="s">
        <v>25</v>
      </c>
      <c r="G1" s="0" t="s">
        <v>26</v>
      </c>
      <c r="H1" s="0" t="s">
        <v>27</v>
      </c>
      <c r="L1" s="0" t="s">
        <v>28</v>
      </c>
      <c r="M1" s="0" t="s">
        <v>29</v>
      </c>
      <c r="N1" s="0" t="s">
        <v>30</v>
      </c>
      <c r="O1" s="0" t="s">
        <v>31</v>
      </c>
      <c r="P1" s="0" t="s">
        <v>32</v>
      </c>
    </row>
    <row r="2" customFormat="false" ht="14.4" hidden="false" customHeight="false" outlineLevel="0" collapsed="false">
      <c r="A2" s="0" t="s">
        <v>33</v>
      </c>
      <c r="B2" s="0" t="n">
        <f aca="false">4/5</f>
        <v>0.8</v>
      </c>
      <c r="C2" s="0" t="n">
        <f aca="false">1/3</f>
        <v>0.333333333333333</v>
      </c>
      <c r="D2" s="0" t="n">
        <f aca="false">AVERAGE(B2:C2)</f>
        <v>0.566666666666667</v>
      </c>
      <c r="F2" s="0" t="n">
        <f aca="false">(0.5-C2)/(B2-C2)</f>
        <v>0.357142857142857</v>
      </c>
      <c r="G2" s="0" t="n">
        <v>500</v>
      </c>
      <c r="L2" s="0" t="n">
        <v>500</v>
      </c>
      <c r="M2" s="0" t="n">
        <v>500</v>
      </c>
      <c r="N2" s="0" t="n">
        <f aca="false">1/3*L2</f>
        <v>166.666666666667</v>
      </c>
      <c r="O2" s="0" t="n">
        <f aca="false">4/5*L2</f>
        <v>400</v>
      </c>
      <c r="P2" s="0" t="n">
        <f aca="false">(O2-M2)/(O2-N2)</f>
        <v>-0.428571428571429</v>
      </c>
    </row>
    <row r="3" customFormat="false" ht="14.4" hidden="false" customHeight="false" outlineLevel="0" collapsed="false">
      <c r="A3" s="0" t="s">
        <v>34</v>
      </c>
      <c r="B3" s="0" t="n">
        <v>0.2</v>
      </c>
      <c r="C3" s="0" t="n">
        <f aca="false">2/3</f>
        <v>0.666666666666667</v>
      </c>
      <c r="D3" s="0" t="n">
        <f aca="false">AVERAGE(B3:C3)</f>
        <v>0.433333333333333</v>
      </c>
      <c r="E3" s="0" t="n">
        <f aca="false">(0.5-B3)/(C3-B3)</f>
        <v>0.642857142857143</v>
      </c>
      <c r="G3" s="0" t="n">
        <v>1000</v>
      </c>
      <c r="L3" s="0" t="n">
        <v>100000</v>
      </c>
      <c r="M3" s="0" t="n">
        <v>500</v>
      </c>
      <c r="N3" s="0" t="n">
        <f aca="false">1/3</f>
        <v>0.333333333333333</v>
      </c>
      <c r="O3" s="0" t="n">
        <f aca="false">4/5</f>
        <v>0.8</v>
      </c>
      <c r="P3" s="0" t="n">
        <f aca="false">(O3-(M3/L3))/(O3-N3)</f>
        <v>1.70357142857143</v>
      </c>
    </row>
    <row r="4" customFormat="false" ht="14.4" hidden="false" customHeight="false" outlineLevel="0" collapsed="false">
      <c r="A4" s="0" t="s">
        <v>35</v>
      </c>
      <c r="B4" s="0" t="n">
        <f aca="false">2/3</f>
        <v>0.666666666666667</v>
      </c>
      <c r="C4" s="0" t="n">
        <v>0.2</v>
      </c>
      <c r="G4" s="0" t="n">
        <v>300</v>
      </c>
    </row>
    <row r="5" customFormat="false" ht="14.4" hidden="false" customHeight="false" outlineLevel="0" collapsed="false">
      <c r="A5" s="0" t="s">
        <v>36</v>
      </c>
      <c r="B5" s="0" t="n">
        <f aca="false">1/3</f>
        <v>0.333333333333333</v>
      </c>
      <c r="C5" s="0" t="n">
        <v>0.8</v>
      </c>
      <c r="E5" s="0" t="n">
        <f aca="false">(0.5-B5)/(C5-B5)</f>
        <v>0.357142857142857</v>
      </c>
      <c r="G5" s="0" t="n">
        <v>1200</v>
      </c>
    </row>
    <row r="8" customFormat="false" ht="14.4" hidden="false" customHeight="false" outlineLevel="0" collapsed="false">
      <c r="A8" s="0" t="s">
        <v>37</v>
      </c>
      <c r="B8" s="0" t="s">
        <v>38</v>
      </c>
      <c r="C8" s="0" t="s">
        <v>39</v>
      </c>
      <c r="D8" s="0" t="s">
        <v>40</v>
      </c>
      <c r="F8" s="0" t="s">
        <v>38</v>
      </c>
      <c r="G8" s="0" t="s">
        <v>39</v>
      </c>
      <c r="H8" s="0" t="s">
        <v>41</v>
      </c>
    </row>
    <row r="9" customFormat="false" ht="14.4" hidden="false" customHeight="false" outlineLevel="0" collapsed="false">
      <c r="A9" s="0" t="n">
        <v>300</v>
      </c>
      <c r="B9" s="0" t="n">
        <v>1000</v>
      </c>
      <c r="C9" s="0" t="n">
        <v>500</v>
      </c>
      <c r="F9" s="0" t="n">
        <v>1200</v>
      </c>
      <c r="G9" s="0" t="n">
        <v>300</v>
      </c>
    </row>
    <row r="10" customFormat="false" ht="14.4" hidden="false" customHeight="false" outlineLevel="0" collapsed="false">
      <c r="A10" s="0" t="n">
        <v>480</v>
      </c>
      <c r="B10" s="0" t="n">
        <v>1000</v>
      </c>
      <c r="C10" s="0" t="n">
        <v>500</v>
      </c>
      <c r="F10" s="0" t="n">
        <v>1200</v>
      </c>
      <c r="G10" s="0" t="n">
        <v>300</v>
      </c>
    </row>
    <row r="11" customFormat="false" ht="14.4" hidden="false" customHeight="false" outlineLevel="0" collapsed="false">
      <c r="A11" s="0" t="n">
        <v>690</v>
      </c>
      <c r="B11" s="0" t="n">
        <v>1000</v>
      </c>
      <c r="C11" s="0" t="n">
        <v>500</v>
      </c>
      <c r="F11" s="0" t="n">
        <v>1200</v>
      </c>
      <c r="G11" s="0" t="n">
        <v>300</v>
      </c>
    </row>
    <row r="12" customFormat="false" ht="14.4" hidden="false" customHeight="false" outlineLevel="0" collapsed="false">
      <c r="A12" s="0" t="n">
        <v>930</v>
      </c>
      <c r="B12" s="0" t="n">
        <v>1000</v>
      </c>
      <c r="C12" s="0" t="n">
        <v>500</v>
      </c>
      <c r="F12" s="0" t="n">
        <v>1200</v>
      </c>
      <c r="G12" s="0" t="n">
        <v>300</v>
      </c>
    </row>
    <row r="13" customFormat="false" ht="14.4" hidden="false" customHeight="false" outlineLevel="0" collapsed="false">
      <c r="A13" s="0" t="n">
        <v>1200</v>
      </c>
      <c r="B13" s="0" t="n">
        <v>1000</v>
      </c>
      <c r="C13" s="0" t="n">
        <v>500</v>
      </c>
      <c r="D13" s="0" t="n">
        <f aca="false">(1000/A13-$B$3)/($C$3-$B$3)</f>
        <v>1.35714285714286</v>
      </c>
      <c r="F13" s="0" t="n">
        <v>1200</v>
      </c>
      <c r="G13" s="0" t="n">
        <v>300</v>
      </c>
      <c r="H13" s="0" t="n">
        <f aca="false">(F13/A13-$B$3)/($C$3-$B$3)</f>
        <v>1.71428571428571</v>
      </c>
    </row>
    <row r="14" customFormat="false" ht="14.4" hidden="false" customHeight="false" outlineLevel="0" collapsed="false">
      <c r="A14" s="0" t="n">
        <v>1500</v>
      </c>
      <c r="B14" s="0" t="n">
        <v>1000</v>
      </c>
      <c r="C14" s="0" t="n">
        <v>500</v>
      </c>
      <c r="D14" s="0" t="n">
        <f aca="false">(1000/A14-$B$3)/($C$3-$B$3)</f>
        <v>1</v>
      </c>
      <c r="F14" s="0" t="n">
        <v>1200</v>
      </c>
      <c r="G14" s="0" t="n">
        <v>300</v>
      </c>
      <c r="H14" s="0" t="n">
        <f aca="false">(F14/A14-$B$3)/($C$3-$B$3)</f>
        <v>1.28571428571429</v>
      </c>
      <c r="K14" s="0" t="n">
        <v>300</v>
      </c>
      <c r="L14" s="0" t="n">
        <v>480</v>
      </c>
      <c r="M14" s="0" t="n">
        <v>690</v>
      </c>
      <c r="N14" s="0" t="n">
        <v>930</v>
      </c>
      <c r="O14" s="0" t="n">
        <v>1200</v>
      </c>
      <c r="P14" s="0" t="n">
        <v>1500</v>
      </c>
      <c r="Q14" s="0" t="n">
        <v>1830</v>
      </c>
      <c r="R14" s="0" t="n">
        <v>2190</v>
      </c>
      <c r="S14" s="0" t="n">
        <v>2580</v>
      </c>
      <c r="T14" s="0" t="n">
        <v>3000</v>
      </c>
      <c r="U14" s="0" t="n">
        <v>3450</v>
      </c>
      <c r="V14" s="0" t="n">
        <v>3930</v>
      </c>
      <c r="W14" s="0" t="n">
        <v>4440</v>
      </c>
      <c r="X14" s="0" t="n">
        <v>4980</v>
      </c>
    </row>
    <row r="15" customFormat="false" ht="14.4" hidden="false" customHeight="false" outlineLevel="0" collapsed="false">
      <c r="A15" s="0" t="n">
        <v>1830</v>
      </c>
      <c r="B15" s="0" t="n">
        <v>1000</v>
      </c>
      <c r="C15" s="0" t="n">
        <v>500</v>
      </c>
      <c r="D15" s="0" t="n">
        <f aca="false">(1000/A15-$B$3)/($C$3-$B$3)</f>
        <v>0.742388758782202</v>
      </c>
      <c r="F15" s="0" t="n">
        <v>1200</v>
      </c>
      <c r="G15" s="0" t="n">
        <v>300</v>
      </c>
      <c r="H15" s="0" t="n">
        <f aca="false">(F15/A15-$B$3)/($C$3-$B$3)</f>
        <v>0.976580796252927</v>
      </c>
    </row>
    <row r="16" customFormat="false" ht="14.4" hidden="false" customHeight="false" outlineLevel="0" collapsed="false">
      <c r="A16" s="0" t="n">
        <v>2190</v>
      </c>
      <c r="B16" s="0" t="n">
        <v>1000</v>
      </c>
      <c r="C16" s="0" t="n">
        <v>500</v>
      </c>
      <c r="D16" s="0" t="n">
        <f aca="false">(1000/A16-$B$3)/($C$3-$B$3)</f>
        <v>0.549902152641879</v>
      </c>
      <c r="F16" s="0" t="n">
        <v>1200</v>
      </c>
      <c r="G16" s="0" t="n">
        <v>300</v>
      </c>
      <c r="H16" s="0" t="n">
        <f aca="false">(F16/A16-$B$3)/($C$3-$B$3)</f>
        <v>0.74559686888454</v>
      </c>
    </row>
    <row r="17" customFormat="false" ht="14.4" hidden="false" customHeight="false" outlineLevel="0" collapsed="false">
      <c r="A17" s="0" t="n">
        <v>2580</v>
      </c>
      <c r="B17" s="0" t="n">
        <v>1000</v>
      </c>
      <c r="C17" s="0" t="n">
        <v>500</v>
      </c>
      <c r="D17" s="0" t="n">
        <f aca="false">(1000/A17-$B$3)/($C$3-$B$3)</f>
        <v>0.401993355481728</v>
      </c>
      <c r="F17" s="0" t="n">
        <v>1200</v>
      </c>
      <c r="G17" s="0" t="n">
        <v>300</v>
      </c>
      <c r="H17" s="0" t="n">
        <f aca="false">(F17/A17-$B$3)/($C$3-$B$3)</f>
        <v>0.568106312292359</v>
      </c>
    </row>
    <row r="18" customFormat="false" ht="14.4" hidden="false" customHeight="false" outlineLevel="0" collapsed="false">
      <c r="A18" s="0" t="n">
        <v>3000</v>
      </c>
      <c r="B18" s="0" t="n">
        <v>1000</v>
      </c>
      <c r="C18" s="0" t="n">
        <v>500</v>
      </c>
      <c r="D18" s="0" t="n">
        <f aca="false">(1000/A18-$B$3)/($C$3-$B$3)</f>
        <v>0.285714285714286</v>
      </c>
      <c r="F18" s="0" t="n">
        <v>1200</v>
      </c>
      <c r="G18" s="0" t="n">
        <v>300</v>
      </c>
      <c r="H18" s="0" t="n">
        <f aca="false">(F18/A18-$B$3)/($C$3-$B$3)</f>
        <v>0.428571428571429</v>
      </c>
    </row>
    <row r="19" customFormat="false" ht="14.4" hidden="false" customHeight="false" outlineLevel="0" collapsed="false">
      <c r="A19" s="0" t="n">
        <v>3450</v>
      </c>
      <c r="B19" s="0" t="n">
        <v>1000</v>
      </c>
      <c r="C19" s="0" t="n">
        <v>500</v>
      </c>
      <c r="D19" s="0" t="n">
        <f aca="false">(1000/A19-$B$3)/($C$3-$B$3)</f>
        <v>0.192546583850932</v>
      </c>
      <c r="F19" s="0" t="n">
        <v>1200</v>
      </c>
      <c r="G19" s="0" t="n">
        <v>300</v>
      </c>
      <c r="H19" s="0" t="n">
        <f aca="false">(F19/A19-$B$3)/($C$3-$B$3)</f>
        <v>0.316770186335404</v>
      </c>
    </row>
    <row r="20" customFormat="false" ht="14.4" hidden="false" customHeight="false" outlineLevel="0" collapsed="false">
      <c r="A20" s="0" t="n">
        <v>3930</v>
      </c>
      <c r="B20" s="0" t="n">
        <v>1000</v>
      </c>
      <c r="C20" s="0" t="n">
        <v>500</v>
      </c>
      <c r="D20" s="0" t="n">
        <f aca="false">(1000/A20-$B$3)/($C$3-$B$3)</f>
        <v>0.116684841875682</v>
      </c>
      <c r="F20" s="0" t="n">
        <v>1200</v>
      </c>
      <c r="G20" s="0" t="n">
        <v>300</v>
      </c>
      <c r="H20" s="0" t="n">
        <f aca="false">(F20/A20-$B$3)/($C$3-$B$3)</f>
        <v>0.225736095965104</v>
      </c>
    </row>
    <row r="21" customFormat="false" ht="14.4" hidden="false" customHeight="false" outlineLevel="0" collapsed="false">
      <c r="A21" s="0" t="n">
        <v>4440</v>
      </c>
      <c r="B21" s="0" t="n">
        <v>1000</v>
      </c>
      <c r="C21" s="0" t="n">
        <v>500</v>
      </c>
      <c r="D21" s="0" t="n">
        <f aca="false">(1000/A21-$B$3)/($C$3-$B$3)</f>
        <v>0.054054054054054</v>
      </c>
      <c r="F21" s="0" t="n">
        <v>1200</v>
      </c>
      <c r="G21" s="0" t="n">
        <v>300</v>
      </c>
      <c r="H21" s="0" t="n">
        <f aca="false">(F21/A21-$B$3)/($C$3-$B$3)</f>
        <v>0.150579150579151</v>
      </c>
    </row>
    <row r="22" customFormat="false" ht="14.4" hidden="false" customHeight="false" outlineLevel="0" collapsed="false">
      <c r="A22" s="0" t="n">
        <v>4980</v>
      </c>
      <c r="B22" s="0" t="n">
        <v>1000</v>
      </c>
      <c r="C22" s="0" t="n">
        <v>500</v>
      </c>
      <c r="D22" s="0" t="n">
        <f aca="false">(1000/A22-$B$3)/($C$3-$B$3)</f>
        <v>0.00172117039586917</v>
      </c>
      <c r="F22" s="0" t="n">
        <v>1200</v>
      </c>
      <c r="G22" s="0" t="n">
        <v>300</v>
      </c>
      <c r="H22" s="0" t="n">
        <f aca="false">(F22/A22-$B$3)/($C$3-$B$3)</f>
        <v>0.0877796901893287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V23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E41" activeCellId="1" sqref="G5:J17 E41"/>
    </sheetView>
  </sheetViews>
  <sheetFormatPr defaultRowHeight="14.4"/>
  <cols>
    <col collapsed="false" hidden="false" max="1" min="1" style="0" width="11.2040816326531"/>
    <col collapsed="false" hidden="false" max="4" min="2" style="0" width="10.530612244898"/>
    <col collapsed="false" hidden="false" max="5" min="5" style="0" width="16.8724489795918"/>
    <col collapsed="false" hidden="false" max="1025" min="6" style="0" width="10.530612244898"/>
  </cols>
  <sheetData>
    <row r="1" customFormat="false" ht="14.4" hidden="false" customHeight="false" outlineLevel="0" collapsed="false">
      <c r="C1" s="0" t="s">
        <v>0</v>
      </c>
      <c r="D1" s="0" t="s">
        <v>1</v>
      </c>
      <c r="E1" s="0" t="s">
        <v>2</v>
      </c>
      <c r="F1" s="0" t="s">
        <v>3</v>
      </c>
      <c r="H1" s="0" t="s">
        <v>42</v>
      </c>
    </row>
    <row r="2" customFormat="false" ht="14.4" hidden="false" customHeight="false" outlineLevel="0" collapsed="false">
      <c r="C2" s="0" t="n">
        <v>500</v>
      </c>
      <c r="D2" s="0" t="n">
        <v>1000</v>
      </c>
      <c r="E2" s="0" t="n">
        <v>1</v>
      </c>
      <c r="F2" s="1" t="n">
        <f aca="false">(C2/D2)*E2</f>
        <v>0.5</v>
      </c>
      <c r="G2" s="1"/>
      <c r="H2" s="1" t="n">
        <v>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="2" customFormat="true" ht="47.25" hidden="false" customHeight="true" outlineLevel="0" collapsed="false">
      <c r="F3" s="3" t="s">
        <v>4</v>
      </c>
      <c r="G3" s="3"/>
      <c r="H3" s="3" t="s">
        <v>5</v>
      </c>
      <c r="I3" s="3"/>
      <c r="J3" s="3" t="s">
        <v>6</v>
      </c>
      <c r="K3" s="3"/>
      <c r="L3" s="3" t="s">
        <v>7</v>
      </c>
      <c r="M3" s="3"/>
      <c r="N3" s="3" t="s">
        <v>8</v>
      </c>
      <c r="O3" s="3"/>
      <c r="P3" s="3" t="s">
        <v>9</v>
      </c>
      <c r="Q3" s="3"/>
      <c r="R3" s="3" t="s">
        <v>10</v>
      </c>
      <c r="S3" s="3"/>
      <c r="T3" s="3" t="s">
        <v>11</v>
      </c>
      <c r="U3" s="3"/>
    </row>
    <row r="4" customFormat="false" ht="28.8" hidden="false" customHeight="false" outlineLevel="0" collapsed="false">
      <c r="A4" s="2"/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16</v>
      </c>
      <c r="I4" s="2" t="s">
        <v>17</v>
      </c>
      <c r="J4" s="2" t="s">
        <v>16</v>
      </c>
      <c r="K4" s="2" t="s">
        <v>17</v>
      </c>
      <c r="L4" s="2" t="s">
        <v>16</v>
      </c>
      <c r="M4" s="2" t="s">
        <v>17</v>
      </c>
      <c r="N4" s="2" t="s">
        <v>16</v>
      </c>
      <c r="O4" s="2" t="s">
        <v>17</v>
      </c>
      <c r="P4" s="2" t="s">
        <v>16</v>
      </c>
      <c r="Q4" s="2" t="s">
        <v>17</v>
      </c>
      <c r="R4" s="2" t="s">
        <v>16</v>
      </c>
      <c r="S4" s="2" t="s">
        <v>17</v>
      </c>
      <c r="T4" s="2" t="s">
        <v>16</v>
      </c>
      <c r="U4" s="2" t="s">
        <v>17</v>
      </c>
    </row>
    <row r="5" customFormat="false" ht="14.4" hidden="false" customHeight="false" outlineLevel="0" collapsed="false">
      <c r="A5" s="0" t="n">
        <v>5</v>
      </c>
      <c r="B5" s="0" t="n">
        <v>300</v>
      </c>
      <c r="C5" s="4" t="n">
        <f aca="false">IF(B5&gt;=$C$2,1,0)</f>
        <v>0</v>
      </c>
      <c r="D5" s="4" t="n">
        <f aca="false">IF(B5&gt;=$D$2,1,0)</f>
        <v>0</v>
      </c>
      <c r="E5" s="4" t="n">
        <f aca="false">IF(B5&gt;=($C$2+$D$2),1,0)</f>
        <v>0</v>
      </c>
      <c r="F5" s="4" t="n">
        <f aca="false">$B5/(1+($D$2/$C$2))</f>
        <v>100</v>
      </c>
      <c r="G5" s="4" t="n">
        <f aca="false">$B5/(1+($C$2/$D$2))</f>
        <v>200</v>
      </c>
      <c r="H5" s="4" t="n">
        <f aca="false">$B5/(1+1/$E$2)</f>
        <v>150</v>
      </c>
      <c r="I5" s="4" t="n">
        <f aca="false">$B5/(1+$E$2)</f>
        <v>150</v>
      </c>
      <c r="J5" s="4" t="n">
        <f aca="false">(F5+H5)/2</f>
        <v>125</v>
      </c>
      <c r="K5" s="4" t="n">
        <f aca="false">(G5+I5)/2</f>
        <v>175</v>
      </c>
      <c r="L5" s="4" t="n">
        <f aca="false">$B5/(1+1/$F$2)</f>
        <v>100</v>
      </c>
      <c r="M5" s="4" t="n">
        <f aca="false">$B5/(1+$F$2)</f>
        <v>200</v>
      </c>
      <c r="N5" s="4" t="n">
        <f aca="false">IF($E5=0,F5,C$2+(($B5-SUM($C$2:$D$2))/(1+1/$E$2)))</f>
        <v>100</v>
      </c>
      <c r="O5" s="4" t="n">
        <f aca="false">IF($E5=0,G5,D$2+(($B5-SUM($C$2:$D$2))/(1+$E$2)))</f>
        <v>200</v>
      </c>
      <c r="P5" s="0" t="n">
        <f aca="false">IF(D5=0,B5,$C$2)</f>
        <v>300</v>
      </c>
      <c r="Q5" s="0" t="n">
        <f aca="false">IF(D5=0,0,MIN(B5-$C$2,$D$2))</f>
        <v>0</v>
      </c>
      <c r="R5" s="0" t="n">
        <f aca="false">MIN(MAX($B5/2+($C$2-$D$2)/2,0),$B5)</f>
        <v>0</v>
      </c>
      <c r="S5" s="0" t="n">
        <f aca="false">MIN(MAX($B5/2+($D$2-$C$2)/2,0),$B5)</f>
        <v>300</v>
      </c>
      <c r="T5" s="0" t="n">
        <f aca="false">$B5/2</f>
        <v>150</v>
      </c>
      <c r="U5" s="0" t="n">
        <f aca="false">$B5/2</f>
        <v>150</v>
      </c>
      <c r="V5" s="0" t="n">
        <f aca="false">J5/K5</f>
        <v>0.714285714285714</v>
      </c>
    </row>
    <row r="6" customFormat="false" ht="14.4" hidden="false" customHeight="false" outlineLevel="0" collapsed="false">
      <c r="A6" s="0" t="n">
        <v>6</v>
      </c>
      <c r="B6" s="0" t="n">
        <f aca="false">B5+A6*30</f>
        <v>480</v>
      </c>
      <c r="C6" s="4" t="n">
        <f aca="false">IF(B6&gt;=$C$2,1,0)</f>
        <v>0</v>
      </c>
      <c r="D6" s="4" t="n">
        <f aca="false">IF(B6&gt;=$D$2,1,0)</f>
        <v>0</v>
      </c>
      <c r="E6" s="4" t="n">
        <f aca="false">IF(B6&gt;=($C$2+$D$2),1,0)</f>
        <v>0</v>
      </c>
      <c r="F6" s="4" t="n">
        <f aca="false">$B6/(1+($D$2/$C$2))</f>
        <v>160</v>
      </c>
      <c r="G6" s="4" t="n">
        <f aca="false">$B6/(1+($C$2/$D$2))</f>
        <v>320</v>
      </c>
      <c r="H6" s="4" t="n">
        <f aca="false">$B6/(1+1/$E$2)</f>
        <v>240</v>
      </c>
      <c r="I6" s="4" t="n">
        <f aca="false">$B6/(1+$E$2)</f>
        <v>240</v>
      </c>
      <c r="J6" s="4" t="n">
        <f aca="false">(F6+H6)/2</f>
        <v>200</v>
      </c>
      <c r="K6" s="4" t="n">
        <f aca="false">(G6+I6)/2</f>
        <v>280</v>
      </c>
      <c r="L6" s="4" t="n">
        <f aca="false">$B6/(1+1/$F$2)</f>
        <v>160</v>
      </c>
      <c r="M6" s="4" t="n">
        <f aca="false">$B6/(1+$F$2)</f>
        <v>320</v>
      </c>
      <c r="N6" s="4" t="n">
        <f aca="false">IF($E6=0,F6,C$2+(($B6-SUM($C$2:$D$2))/(1+1/$E$2)))</f>
        <v>160</v>
      </c>
      <c r="O6" s="4" t="n">
        <f aca="false">IF($E6=0,G6,D$2+(($B6-SUM($C$2:$D$2))/(1+$E$2)))</f>
        <v>320</v>
      </c>
      <c r="P6" s="0" t="n">
        <f aca="false">IF(D6=0,B6,$C$2)</f>
        <v>480</v>
      </c>
      <c r="Q6" s="0" t="n">
        <f aca="false">IF(D6=0,0,MIN(B6-$C$2,$D$2))</f>
        <v>0</v>
      </c>
      <c r="R6" s="0" t="n">
        <f aca="false">MIN(MAX($B6/2+($C$2-$D$2)/2,0),$B6)</f>
        <v>0</v>
      </c>
      <c r="S6" s="0" t="n">
        <f aca="false">MIN(MAX($B6/2+($D$2-$C$2)/2,0),$B6)</f>
        <v>480</v>
      </c>
      <c r="T6" s="0" t="n">
        <f aca="false">$B6/2</f>
        <v>240</v>
      </c>
      <c r="U6" s="0" t="n">
        <f aca="false">$B6/2</f>
        <v>240</v>
      </c>
      <c r="V6" s="0" t="n">
        <f aca="false">J6/K6</f>
        <v>0.714285714285714</v>
      </c>
    </row>
    <row r="7" customFormat="false" ht="14.4" hidden="false" customHeight="false" outlineLevel="0" collapsed="false">
      <c r="A7" s="0" t="n">
        <v>7</v>
      </c>
      <c r="B7" s="0" t="n">
        <f aca="false">B6+A7*30</f>
        <v>690</v>
      </c>
      <c r="C7" s="4" t="n">
        <f aca="false">IF(B7&gt;=$C$2,1,0)</f>
        <v>1</v>
      </c>
      <c r="D7" s="4" t="n">
        <f aca="false">IF(B7&gt;=$D$2,1,0)</f>
        <v>0</v>
      </c>
      <c r="E7" s="4" t="n">
        <f aca="false">IF(B7&gt;=($C$2+$D$2),1,0)</f>
        <v>0</v>
      </c>
      <c r="F7" s="4" t="n">
        <f aca="false">$B7/(1+($D$2/$C$2))</f>
        <v>230</v>
      </c>
      <c r="G7" s="4" t="n">
        <f aca="false">$B7/(1+($C$2/$D$2))</f>
        <v>460</v>
      </c>
      <c r="H7" s="4" t="n">
        <f aca="false">$B7/(1+1/$E$2)</f>
        <v>345</v>
      </c>
      <c r="I7" s="4" t="n">
        <f aca="false">$B7/(1+$E$2)</f>
        <v>345</v>
      </c>
      <c r="J7" s="4" t="n">
        <f aca="false">(F7+H7)/2</f>
        <v>287.5</v>
      </c>
      <c r="K7" s="4" t="n">
        <f aca="false">(G7+I7)/2</f>
        <v>402.5</v>
      </c>
      <c r="L7" s="4" t="n">
        <f aca="false">$B7/(1+1/$F$2)</f>
        <v>230</v>
      </c>
      <c r="M7" s="4" t="n">
        <f aca="false">$B7/(1+$F$2)</f>
        <v>460</v>
      </c>
      <c r="N7" s="4" t="n">
        <f aca="false">IF($E7=0,F7,C$2+(($B7-SUM($C$2:$D$2))/(1+1/$E$2)))</f>
        <v>230</v>
      </c>
      <c r="O7" s="4" t="n">
        <f aca="false">IF($E7=0,G7,D$2+(($B7-SUM($C$2:$D$2))/(1+$E$2)))</f>
        <v>460</v>
      </c>
      <c r="P7" s="0" t="n">
        <f aca="false">IF(D7=0,B7,$C$2)</f>
        <v>690</v>
      </c>
      <c r="Q7" s="0" t="n">
        <f aca="false">IF(D7=0,0,MIN(B7-$C$2,$D$2))</f>
        <v>0</v>
      </c>
      <c r="R7" s="0" t="n">
        <f aca="false">MIN(MAX($B7/2+($C$2-$D$2)/2,0),$B7)</f>
        <v>95</v>
      </c>
      <c r="S7" s="0" t="n">
        <f aca="false">MIN(MAX($B7/2+($D$2-$C$2)/2,0),$B7)</f>
        <v>595</v>
      </c>
      <c r="T7" s="0" t="n">
        <f aca="false">$B7/2</f>
        <v>345</v>
      </c>
      <c r="U7" s="0" t="n">
        <f aca="false">$B7/2</f>
        <v>345</v>
      </c>
      <c r="V7" s="0" t="n">
        <f aca="false">J7/K7</f>
        <v>0.714285714285714</v>
      </c>
    </row>
    <row r="8" customFormat="false" ht="14.4" hidden="false" customHeight="false" outlineLevel="0" collapsed="false">
      <c r="A8" s="0" t="n">
        <v>8</v>
      </c>
      <c r="B8" s="0" t="n">
        <f aca="false">B7+A8*30</f>
        <v>930</v>
      </c>
      <c r="C8" s="4" t="n">
        <f aca="false">IF(B8&gt;=$C$2,1,0)</f>
        <v>1</v>
      </c>
      <c r="D8" s="4" t="n">
        <f aca="false">IF(B8&gt;=$D$2,1,0)</f>
        <v>0</v>
      </c>
      <c r="E8" s="4" t="n">
        <f aca="false">IF(B8&gt;=($C$2+$D$2),1,0)</f>
        <v>0</v>
      </c>
      <c r="F8" s="4" t="n">
        <f aca="false">$B8/(1+($D$2/$C$2))</f>
        <v>310</v>
      </c>
      <c r="G8" s="4" t="n">
        <f aca="false">$B8/(1+($C$2/$D$2))</f>
        <v>620</v>
      </c>
      <c r="H8" s="4" t="n">
        <f aca="false">$B8/(1+1/$E$2)</f>
        <v>465</v>
      </c>
      <c r="I8" s="4" t="n">
        <f aca="false">$B8/(1+$E$2)</f>
        <v>465</v>
      </c>
      <c r="J8" s="4" t="n">
        <f aca="false">(F8+H8)/2</f>
        <v>387.5</v>
      </c>
      <c r="K8" s="4" t="n">
        <f aca="false">(G8+I8)/2</f>
        <v>542.5</v>
      </c>
      <c r="L8" s="4" t="n">
        <f aca="false">$B8/(1+1/$F$2)</f>
        <v>310</v>
      </c>
      <c r="M8" s="4" t="n">
        <f aca="false">$B8/(1+$F$2)</f>
        <v>620</v>
      </c>
      <c r="N8" s="4" t="n">
        <f aca="false">IF($E8=0,F8,C$2+(($B8-SUM($C$2:$D$2))/(1+1/$E$2)))</f>
        <v>310</v>
      </c>
      <c r="O8" s="4" t="n">
        <f aca="false">IF($E8=0,G8,D$2+(($B8-SUM($C$2:$D$2))/(1+$E$2)))</f>
        <v>620</v>
      </c>
      <c r="P8" s="0" t="n">
        <f aca="false">IF(D8=0,B8,$C$2)</f>
        <v>930</v>
      </c>
      <c r="Q8" s="0" t="n">
        <f aca="false">IF(D8=0,0,MIN(B8-$C$2,$D$2))</f>
        <v>0</v>
      </c>
      <c r="R8" s="0" t="n">
        <f aca="false">MIN(MAX($B8/2+($C$2-$D$2)/2,0),$B8)</f>
        <v>215</v>
      </c>
      <c r="S8" s="0" t="n">
        <f aca="false">MIN(MAX($B8/2+($D$2-$C$2)/2,0),$B8)</f>
        <v>715</v>
      </c>
      <c r="T8" s="0" t="n">
        <f aca="false">$B8/2</f>
        <v>465</v>
      </c>
      <c r="U8" s="0" t="n">
        <f aca="false">$B8/2</f>
        <v>465</v>
      </c>
      <c r="V8" s="0" t="n">
        <f aca="false">J8/K8</f>
        <v>0.714285714285714</v>
      </c>
    </row>
    <row r="9" customFormat="false" ht="14.4" hidden="false" customHeight="false" outlineLevel="0" collapsed="false">
      <c r="A9" s="0" t="n">
        <v>9</v>
      </c>
      <c r="B9" s="0" t="n">
        <f aca="false">B8+A9*30</f>
        <v>1200</v>
      </c>
      <c r="C9" s="4" t="n">
        <f aca="false">IF(B9&gt;=$C$2,1,0)</f>
        <v>1</v>
      </c>
      <c r="D9" s="4" t="n">
        <f aca="false">IF(B9&gt;=$D$2,1,0)</f>
        <v>1</v>
      </c>
      <c r="E9" s="4" t="n">
        <f aca="false">IF(B9&gt;=($C$2+$D$2),1,0)</f>
        <v>0</v>
      </c>
      <c r="F9" s="4" t="n">
        <f aca="false">$B9/(1+($D$2/$C$2))</f>
        <v>400</v>
      </c>
      <c r="G9" s="4" t="n">
        <f aca="false">$B9/(1+($C$2/$D$2))</f>
        <v>800</v>
      </c>
      <c r="H9" s="4" t="n">
        <f aca="false">$B9/(1+1/$E$2)</f>
        <v>600</v>
      </c>
      <c r="I9" s="4" t="n">
        <f aca="false">$B9/(1+$E$2)</f>
        <v>600</v>
      </c>
      <c r="J9" s="4" t="n">
        <f aca="false">(F9+H9)/2</f>
        <v>500</v>
      </c>
      <c r="K9" s="4" t="n">
        <f aca="false">(G9+I9)/2</f>
        <v>700</v>
      </c>
      <c r="L9" s="4" t="n">
        <f aca="false">$B9/(1+1/$F$2)</f>
        <v>400</v>
      </c>
      <c r="M9" s="4" t="n">
        <f aca="false">$B9/(1+$F$2)</f>
        <v>800</v>
      </c>
      <c r="N9" s="4" t="n">
        <f aca="false">IF($E9=0,F9,C$2+(($B9-SUM($C$2:$D$2))/(1+1/$E$2)))</f>
        <v>400</v>
      </c>
      <c r="O9" s="4" t="n">
        <f aca="false">IF($E9=0,G9,D$2+(($B9-SUM($C$2:$D$2))/(1+$E$2)))</f>
        <v>800</v>
      </c>
      <c r="P9" s="0" t="n">
        <f aca="false">IF(D9=0,B9,$C$2)</f>
        <v>500</v>
      </c>
      <c r="Q9" s="0" t="n">
        <f aca="false">IF(D9=0,0,MIN(B9-$C$2,$D$2))</f>
        <v>700</v>
      </c>
      <c r="R9" s="0" t="n">
        <f aca="false">MIN(MAX($B9/2+($C$2-$D$2)/2,0),$B9)</f>
        <v>350</v>
      </c>
      <c r="S9" s="0" t="n">
        <f aca="false">MIN(MAX($B9/2+($D$2-$C$2)/2,0),$B9)</f>
        <v>850</v>
      </c>
      <c r="T9" s="0" t="n">
        <f aca="false">$B9/2</f>
        <v>600</v>
      </c>
      <c r="U9" s="0" t="n">
        <f aca="false">$B9/2</f>
        <v>600</v>
      </c>
      <c r="V9" s="0" t="n">
        <f aca="false">J9/K9</f>
        <v>0.714285714285714</v>
      </c>
    </row>
    <row r="10" customFormat="false" ht="14.4" hidden="false" customHeight="false" outlineLevel="0" collapsed="false">
      <c r="A10" s="0" t="n">
        <v>10</v>
      </c>
      <c r="B10" s="0" t="n">
        <f aca="false">B9+A10*30</f>
        <v>1500</v>
      </c>
      <c r="C10" s="4" t="n">
        <f aca="false">IF(B10&gt;=$C$2,1,0)</f>
        <v>1</v>
      </c>
      <c r="D10" s="4" t="n">
        <f aca="false">IF(B10&gt;=$D$2,1,0)</f>
        <v>1</v>
      </c>
      <c r="E10" s="4" t="n">
        <f aca="false">IF(B10&gt;=($C$2+$D$2),1,0)</f>
        <v>1</v>
      </c>
      <c r="F10" s="4" t="n">
        <f aca="false">$B10/(1+($D$2/$C$2))</f>
        <v>500</v>
      </c>
      <c r="G10" s="4" t="n">
        <f aca="false">$B10/(1+($C$2/$D$2))</f>
        <v>1000</v>
      </c>
      <c r="H10" s="4" t="n">
        <f aca="false">$B10/(1+1/$E$2)</f>
        <v>750</v>
      </c>
      <c r="I10" s="4" t="n">
        <f aca="false">$B10/(1+$E$2)</f>
        <v>750</v>
      </c>
      <c r="J10" s="4" t="n">
        <f aca="false">(F10+H10)/2</f>
        <v>625</v>
      </c>
      <c r="K10" s="4" t="n">
        <f aca="false">(G10+I10)/2</f>
        <v>875</v>
      </c>
      <c r="L10" s="4" t="n">
        <f aca="false">$B10/(1+1/$F$2)</f>
        <v>500</v>
      </c>
      <c r="M10" s="4" t="n">
        <f aca="false">$B10/(1+$F$2)</f>
        <v>1000</v>
      </c>
      <c r="N10" s="4" t="n">
        <f aca="false">IF($E10=0,F10,C$2+(($B10-SUM($C$2:$D$2))/(1+1/$E$2)))</f>
        <v>500</v>
      </c>
      <c r="O10" s="4" t="n">
        <f aca="false">IF($E10=0,G10,D$2+(($B10-SUM($C$2:$D$2))/(1+$E$2)))</f>
        <v>1000</v>
      </c>
      <c r="P10" s="0" t="n">
        <f aca="false">IF(D10=0,B10,$C$2)</f>
        <v>500</v>
      </c>
      <c r="Q10" s="0" t="n">
        <f aca="false">IF(D10=0,0,MIN(B10-$C$2,$D$2))</f>
        <v>1000</v>
      </c>
      <c r="R10" s="0" t="n">
        <f aca="false">MIN(MAX($B10/2+($C$2-$D$2)/2,0),$B10)</f>
        <v>500</v>
      </c>
      <c r="S10" s="0" t="n">
        <f aca="false">MIN(MAX($B10/2+($D$2-$C$2)/2,0),$B10)</f>
        <v>1000</v>
      </c>
      <c r="T10" s="0" t="n">
        <f aca="false">$B10/2</f>
        <v>750</v>
      </c>
      <c r="U10" s="0" t="n">
        <f aca="false">$B10/2</f>
        <v>750</v>
      </c>
      <c r="V10" s="0" t="n">
        <f aca="false">J10/K10</f>
        <v>0.714285714285714</v>
      </c>
    </row>
    <row r="11" customFormat="false" ht="14.4" hidden="false" customHeight="false" outlineLevel="0" collapsed="false">
      <c r="A11" s="0" t="n">
        <v>11</v>
      </c>
      <c r="B11" s="0" t="n">
        <f aca="false">B10+A11*30</f>
        <v>1830</v>
      </c>
      <c r="C11" s="0" t="n">
        <f aca="false">IF(B11&gt;=$C$2,1,0)</f>
        <v>1</v>
      </c>
      <c r="D11" s="0" t="n">
        <f aca="false">IF(B11&gt;=$D$2,1,0)</f>
        <v>1</v>
      </c>
      <c r="E11" s="0" t="n">
        <f aca="false">IF(B11&gt;=($C$2+$D$2),1,0)</f>
        <v>1</v>
      </c>
      <c r="F11" s="0" t="n">
        <f aca="false">$B11/(1+($D$2/$C$2))</f>
        <v>610</v>
      </c>
      <c r="G11" s="0" t="n">
        <f aca="false">$B11/(1+($C$2/$D$2))</f>
        <v>1220</v>
      </c>
      <c r="H11" s="0" t="n">
        <f aca="false">$B11/(1+1/$E$2)</f>
        <v>915</v>
      </c>
      <c r="I11" s="0" t="n">
        <f aca="false">$B11/(1+$E$2)</f>
        <v>915</v>
      </c>
      <c r="J11" s="0" t="n">
        <f aca="false">(F11+H11)/2</f>
        <v>762.5</v>
      </c>
      <c r="K11" s="0" t="n">
        <f aca="false">(G11+I11)/2</f>
        <v>1067.5</v>
      </c>
      <c r="L11" s="4" t="n">
        <f aca="false">$B11/(1+1/$F$2)</f>
        <v>610</v>
      </c>
      <c r="M11" s="4" t="n">
        <f aca="false">$B11/(1+$F$2)</f>
        <v>1220</v>
      </c>
      <c r="N11" s="0" t="n">
        <f aca="false">IF($E11=0,F11,C$2+(($B11-SUM($C$2:$D$2))/(1+1/$E$2)))</f>
        <v>665</v>
      </c>
      <c r="O11" s="0" t="n">
        <f aca="false">IF($E11=0,G11,D$2+(($B11-SUM($C$2:$D$2))/(1+$E$2)))</f>
        <v>1165</v>
      </c>
      <c r="P11" s="0" t="n">
        <f aca="false">IF(D11=0,B11,$C$2)</f>
        <v>500</v>
      </c>
      <c r="Q11" s="0" t="n">
        <f aca="false">IF(D11=0,0,MIN(B11-$C$2,$D$2))</f>
        <v>1000</v>
      </c>
      <c r="R11" s="0" t="n">
        <f aca="false">MIN(MAX($B11/2+($C$2-$D$2)/2,0),$B11)</f>
        <v>665</v>
      </c>
      <c r="S11" s="0" t="n">
        <f aca="false">MIN(MAX($B11/2+($D$2-$C$2)/2,0),$B11)</f>
        <v>1165</v>
      </c>
      <c r="T11" s="0" t="n">
        <f aca="false">$B11/2</f>
        <v>915</v>
      </c>
      <c r="U11" s="0" t="n">
        <f aca="false">$B11/2</f>
        <v>915</v>
      </c>
      <c r="V11" s="0" t="n">
        <f aca="false">J11/K11</f>
        <v>0.714285714285714</v>
      </c>
    </row>
    <row r="12" customFormat="false" ht="14.4" hidden="false" customHeight="false" outlineLevel="0" collapsed="false">
      <c r="A12" s="0" t="n">
        <v>12</v>
      </c>
      <c r="B12" s="0" t="n">
        <f aca="false">B11+A12*30</f>
        <v>2190</v>
      </c>
      <c r="C12" s="0" t="n">
        <f aca="false">IF(B12&gt;=$C$2,1,0)</f>
        <v>1</v>
      </c>
      <c r="D12" s="0" t="n">
        <f aca="false">IF(B12&gt;=$D$2,1,0)</f>
        <v>1</v>
      </c>
      <c r="E12" s="0" t="n">
        <f aca="false">IF(B12&gt;=($C$2+$D$2),1,0)</f>
        <v>1</v>
      </c>
      <c r="F12" s="0" t="n">
        <f aca="false">$B12/(1+($D$2/$C$2))</f>
        <v>730</v>
      </c>
      <c r="G12" s="0" t="n">
        <f aca="false">$B12/(1+($C$2/$D$2))</f>
        <v>1460</v>
      </c>
      <c r="H12" s="0" t="n">
        <f aca="false">$B12/(1+1/$E$2)</f>
        <v>1095</v>
      </c>
      <c r="I12" s="0" t="n">
        <f aca="false">$B12/(1+$E$2)</f>
        <v>1095</v>
      </c>
      <c r="J12" s="0" t="n">
        <f aca="false">(F12+H12)/2</f>
        <v>912.5</v>
      </c>
      <c r="K12" s="0" t="n">
        <f aca="false">(G12+I12)/2</f>
        <v>1277.5</v>
      </c>
      <c r="L12" s="4" t="n">
        <f aca="false">$B12/(1+1/$F$2)</f>
        <v>730</v>
      </c>
      <c r="M12" s="4" t="n">
        <f aca="false">$B12/(1+$F$2)</f>
        <v>1460</v>
      </c>
      <c r="N12" s="0" t="n">
        <f aca="false">IF($E12=0,F12,C$2+(($B12-SUM($C$2:$D$2))/(1+1/$E$2)))</f>
        <v>845</v>
      </c>
      <c r="O12" s="0" t="n">
        <f aca="false">IF($E12=0,G12,D$2+(($B12-SUM($C$2:$D$2))/(1+$E$2)))</f>
        <v>1345</v>
      </c>
      <c r="P12" s="0" t="n">
        <f aca="false">IF(D12=0,B12,$C$2)</f>
        <v>500</v>
      </c>
      <c r="Q12" s="0" t="n">
        <f aca="false">IF(D12=0,0,MIN(B12-$C$2,$D$2))</f>
        <v>1000</v>
      </c>
      <c r="R12" s="0" t="n">
        <f aca="false">MIN(MAX($B12/2+($C$2-$D$2)/2,0),$B12)</f>
        <v>845</v>
      </c>
      <c r="S12" s="0" t="n">
        <f aca="false">MIN(MAX($B12/2+($D$2-$C$2)/2,0),$B12)</f>
        <v>1345</v>
      </c>
      <c r="T12" s="0" t="n">
        <f aca="false">$B12/2</f>
        <v>1095</v>
      </c>
      <c r="U12" s="0" t="n">
        <f aca="false">$B12/2</f>
        <v>1095</v>
      </c>
      <c r="V12" s="0" t="n">
        <f aca="false">J12/K12</f>
        <v>0.714285714285714</v>
      </c>
    </row>
    <row r="13" customFormat="false" ht="14.4" hidden="false" customHeight="false" outlineLevel="0" collapsed="false">
      <c r="A13" s="0" t="n">
        <v>13</v>
      </c>
      <c r="B13" s="0" t="n">
        <f aca="false">B12+A13*30</f>
        <v>2580</v>
      </c>
      <c r="C13" s="0" t="n">
        <f aca="false">IF(B13&gt;=$C$2,1,0)</f>
        <v>1</v>
      </c>
      <c r="D13" s="0" t="n">
        <f aca="false">IF(B13&gt;=$D$2,1,0)</f>
        <v>1</v>
      </c>
      <c r="E13" s="0" t="n">
        <f aca="false">IF(B13&gt;=($C$2+$D$2),1,0)</f>
        <v>1</v>
      </c>
      <c r="F13" s="0" t="n">
        <f aca="false">$B13/(1+($D$2/$C$2))</f>
        <v>860</v>
      </c>
      <c r="G13" s="0" t="n">
        <f aca="false">$B13/(1+($C$2/$D$2))</f>
        <v>1720</v>
      </c>
      <c r="H13" s="0" t="n">
        <f aca="false">$B13/(1+1/$E$2)</f>
        <v>1290</v>
      </c>
      <c r="I13" s="0" t="n">
        <f aca="false">$B13/(1+$E$2)</f>
        <v>1290</v>
      </c>
      <c r="J13" s="0" t="n">
        <f aca="false">(F13+H13)/2</f>
        <v>1075</v>
      </c>
      <c r="K13" s="0" t="n">
        <f aca="false">(G13+I13)/2</f>
        <v>1505</v>
      </c>
      <c r="L13" s="4" t="n">
        <f aca="false">$B13/(1+1/$F$2)</f>
        <v>860</v>
      </c>
      <c r="M13" s="4" t="n">
        <f aca="false">$B13/(1+$F$2)</f>
        <v>1720</v>
      </c>
      <c r="N13" s="0" t="n">
        <f aca="false">IF($E13=0,F13,C$2+(($B13-SUM($C$2:$D$2))/(1+1/$E$2)))</f>
        <v>1040</v>
      </c>
      <c r="O13" s="0" t="n">
        <f aca="false">IF($E13=0,G13,D$2+(($B13-SUM($C$2:$D$2))/(1+$E$2)))</f>
        <v>1540</v>
      </c>
      <c r="P13" s="0" t="n">
        <f aca="false">IF(D13=0,B13,$C$2)</f>
        <v>500</v>
      </c>
      <c r="Q13" s="0" t="n">
        <f aca="false">IF(D13=0,0,MIN(B13-$C$2,$D$2))</f>
        <v>1000</v>
      </c>
      <c r="R13" s="0" t="n">
        <f aca="false">MIN(MAX($B13/2+($C$2-$D$2)/2,0),$B13)</f>
        <v>1040</v>
      </c>
      <c r="S13" s="0" t="n">
        <f aca="false">MIN(MAX($B13/2+($D$2-$C$2)/2,0),$B13)</f>
        <v>1540</v>
      </c>
      <c r="T13" s="0" t="n">
        <f aca="false">$B13/2</f>
        <v>1290</v>
      </c>
      <c r="U13" s="0" t="n">
        <f aca="false">$B13/2</f>
        <v>1290</v>
      </c>
      <c r="V13" s="0" t="n">
        <f aca="false">J13/K13</f>
        <v>0.714285714285714</v>
      </c>
    </row>
    <row r="14" customFormat="false" ht="14.4" hidden="false" customHeight="false" outlineLevel="0" collapsed="false">
      <c r="A14" s="0" t="n">
        <v>14</v>
      </c>
      <c r="B14" s="0" t="n">
        <f aca="false">B13+A14*30</f>
        <v>3000</v>
      </c>
      <c r="C14" s="0" t="n">
        <f aca="false">IF(B14&gt;=$C$2,1,0)</f>
        <v>1</v>
      </c>
      <c r="D14" s="0" t="n">
        <f aca="false">IF(B14&gt;=$D$2,1,0)</f>
        <v>1</v>
      </c>
      <c r="E14" s="0" t="n">
        <f aca="false">IF(B14&gt;=($C$2+$D$2),1,0)</f>
        <v>1</v>
      </c>
      <c r="F14" s="0" t="n">
        <f aca="false">$B14/(1+($D$2/$C$2))</f>
        <v>1000</v>
      </c>
      <c r="G14" s="0" t="n">
        <f aca="false">$B14/(1+($C$2/$D$2))</f>
        <v>2000</v>
      </c>
      <c r="H14" s="0" t="n">
        <f aca="false">$B14/(1+1/$E$2)</f>
        <v>1500</v>
      </c>
      <c r="I14" s="0" t="n">
        <f aca="false">$B14/(1+$E$2)</f>
        <v>1500</v>
      </c>
      <c r="J14" s="0" t="n">
        <f aca="false">(F14+H14)/2</f>
        <v>1250</v>
      </c>
      <c r="K14" s="0" t="n">
        <f aca="false">(G14+I14)/2</f>
        <v>1750</v>
      </c>
      <c r="L14" s="4" t="n">
        <f aca="false">$B14/(1+1/$F$2)</f>
        <v>1000</v>
      </c>
      <c r="M14" s="4" t="n">
        <f aca="false">$B14/(1+$F$2)</f>
        <v>2000</v>
      </c>
      <c r="N14" s="0" t="n">
        <f aca="false">IF($E14=0,F14,C$2+(($B14-SUM($C$2:$D$2))/(1+1/$E$2)))</f>
        <v>1250</v>
      </c>
      <c r="O14" s="0" t="n">
        <f aca="false">IF($E14=0,G14,D$2+(($B14-SUM($C$2:$D$2))/(1+$E$2)))</f>
        <v>1750</v>
      </c>
      <c r="P14" s="0" t="n">
        <f aca="false">IF(D14=0,B14,$C$2)</f>
        <v>500</v>
      </c>
      <c r="Q14" s="0" t="n">
        <f aca="false">IF(D14=0,0,MIN(B14-$C$2,$D$2))</f>
        <v>1000</v>
      </c>
      <c r="R14" s="0" t="n">
        <f aca="false">MIN(MAX($B14/2+($C$2-$D$2)/2,0),$B14)</f>
        <v>1250</v>
      </c>
      <c r="S14" s="0" t="n">
        <f aca="false">MIN(MAX($B14/2+($D$2-$C$2)/2,0),$B14)</f>
        <v>1750</v>
      </c>
      <c r="T14" s="0" t="n">
        <f aca="false">$B14/2</f>
        <v>1500</v>
      </c>
      <c r="U14" s="0" t="n">
        <f aca="false">$B14/2</f>
        <v>1500</v>
      </c>
      <c r="V14" s="0" t="n">
        <f aca="false">J14/K14</f>
        <v>0.714285714285714</v>
      </c>
    </row>
    <row r="15" customFormat="false" ht="14.4" hidden="false" customHeight="false" outlineLevel="0" collapsed="false">
      <c r="A15" s="0" t="n">
        <v>15</v>
      </c>
      <c r="B15" s="0" t="n">
        <f aca="false">B14+A15*30</f>
        <v>3450</v>
      </c>
      <c r="C15" s="4" t="n">
        <f aca="false">IF(B15&gt;=$C$2,1,0)</f>
        <v>1</v>
      </c>
      <c r="D15" s="4" t="n">
        <f aca="false">IF(B15&gt;=$D$2,1,0)</f>
        <v>1</v>
      </c>
      <c r="E15" s="4" t="n">
        <f aca="false">IF(B15&gt;=($C$2+$D$2),1,0)</f>
        <v>1</v>
      </c>
      <c r="F15" s="4" t="n">
        <f aca="false">$B15/(1+($D$2/$C$2))</f>
        <v>1150</v>
      </c>
      <c r="G15" s="4" t="n">
        <f aca="false">$B15/(1+($C$2/$D$2))</f>
        <v>2300</v>
      </c>
      <c r="H15" s="4" t="n">
        <f aca="false">$B15/(1+1/$E$2)</f>
        <v>1725</v>
      </c>
      <c r="I15" s="4" t="n">
        <f aca="false">$B15/(1+$E$2)</f>
        <v>1725</v>
      </c>
      <c r="J15" s="4" t="n">
        <f aca="false">(F15+H15)/2</f>
        <v>1437.5</v>
      </c>
      <c r="K15" s="4" t="n">
        <f aca="false">(G15+I15)/2</f>
        <v>2012.5</v>
      </c>
      <c r="L15" s="4" t="n">
        <f aca="false">$B15/(1+1/$F$2)</f>
        <v>1150</v>
      </c>
      <c r="M15" s="4" t="n">
        <f aca="false">$B15/(1+$F$2)</f>
        <v>2300</v>
      </c>
      <c r="N15" s="4" t="n">
        <f aca="false">IF($E15=0,F15,C$2+(($B15-SUM($C$2:$D$2))/(1+1/$E$2)))</f>
        <v>1475</v>
      </c>
      <c r="O15" s="4" t="n">
        <f aca="false">IF($E15=0,G15,D$2+(($B15-SUM($C$2:$D$2))/(1+$E$2)))</f>
        <v>1975</v>
      </c>
      <c r="P15" s="0" t="n">
        <f aca="false">IF(D15=0,B15,$C$2)</f>
        <v>500</v>
      </c>
      <c r="Q15" s="0" t="n">
        <f aca="false">IF(D15=0,0,MIN(B15-$C$2,$D$2))</f>
        <v>1000</v>
      </c>
      <c r="R15" s="0" t="n">
        <f aca="false">MIN(MAX($B15/2+($C$2-$D$2)/2,0),$B15)</f>
        <v>1475</v>
      </c>
      <c r="S15" s="0" t="n">
        <f aca="false">MIN(MAX($B15/2+($D$2-$C$2)/2,0),$B15)</f>
        <v>1975</v>
      </c>
      <c r="T15" s="0" t="n">
        <f aca="false">$B15/2</f>
        <v>1725</v>
      </c>
      <c r="U15" s="0" t="n">
        <f aca="false">$B15/2</f>
        <v>1725</v>
      </c>
      <c r="V15" s="0" t="n">
        <f aca="false">J15/K15</f>
        <v>0.714285714285714</v>
      </c>
    </row>
    <row r="16" customFormat="false" ht="14.4" hidden="false" customHeight="false" outlineLevel="0" collapsed="false">
      <c r="A16" s="0" t="n">
        <v>16</v>
      </c>
      <c r="B16" s="0" t="n">
        <f aca="false">B15+A16*30</f>
        <v>3930</v>
      </c>
      <c r="C16" s="0" t="n">
        <f aca="false">IF(B16&gt;=$C$2,1,0)</f>
        <v>1</v>
      </c>
      <c r="D16" s="0" t="n">
        <f aca="false">IF(B16&gt;=$D$2,1,0)</f>
        <v>1</v>
      </c>
      <c r="E16" s="0" t="n">
        <f aca="false">IF(B16&gt;=($C$2+$D$2),1,0)</f>
        <v>1</v>
      </c>
      <c r="F16" s="0" t="n">
        <f aca="false">$B16/(1+($D$2/$C$2))</f>
        <v>1310</v>
      </c>
      <c r="G16" s="0" t="n">
        <f aca="false">$B16/(1+($C$2/$D$2))</f>
        <v>2620</v>
      </c>
      <c r="H16" s="0" t="n">
        <f aca="false">$B16/(1+1/$E$2)</f>
        <v>1965</v>
      </c>
      <c r="I16" s="0" t="n">
        <f aca="false">$B16/(1+$E$2)</f>
        <v>1965</v>
      </c>
      <c r="J16" s="0" t="n">
        <f aca="false">(F16+H16)/2</f>
        <v>1637.5</v>
      </c>
      <c r="K16" s="0" t="n">
        <f aca="false">(G16+I16)/2</f>
        <v>2292.5</v>
      </c>
      <c r="L16" s="4" t="n">
        <f aca="false">$B16/(1+1/$F$2)</f>
        <v>1310</v>
      </c>
      <c r="M16" s="4" t="n">
        <f aca="false">$B16/(1+$F$2)</f>
        <v>2620</v>
      </c>
      <c r="N16" s="0" t="n">
        <f aca="false">IF($E16=0,F16,C$2+(($B16-SUM($C$2:$D$2))/(1+1/$E$2)))</f>
        <v>1715</v>
      </c>
      <c r="O16" s="0" t="n">
        <f aca="false">IF($E16=0,G16,D$2+(($B16-SUM($C$2:$D$2))/(1+$E$2)))</f>
        <v>2215</v>
      </c>
      <c r="P16" s="0" t="n">
        <f aca="false">IF(D16=0,B16,$C$2)</f>
        <v>500</v>
      </c>
      <c r="Q16" s="0" t="n">
        <f aca="false">IF(D16=0,0,MIN(B16-$C$2,$D$2))</f>
        <v>1000</v>
      </c>
      <c r="R16" s="0" t="n">
        <f aca="false">MIN(MAX($B16/2+($C$2-$D$2)/2,0),$B16)</f>
        <v>1715</v>
      </c>
      <c r="S16" s="0" t="n">
        <f aca="false">MIN(MAX($B16/2+($D$2-$C$2)/2,0),$B16)</f>
        <v>2215</v>
      </c>
      <c r="T16" s="0" t="n">
        <f aca="false">$B16/2</f>
        <v>1965</v>
      </c>
      <c r="U16" s="0" t="n">
        <f aca="false">$B16/2</f>
        <v>1965</v>
      </c>
      <c r="V16" s="0" t="n">
        <f aca="false">J16/K16</f>
        <v>0.714285714285714</v>
      </c>
    </row>
    <row r="17" customFormat="false" ht="14.4" hidden="false" customHeight="false" outlineLevel="0" collapsed="false">
      <c r="A17" s="0" t="n">
        <v>17</v>
      </c>
      <c r="B17" s="0" t="n">
        <f aca="false">B16+A17*30</f>
        <v>4440</v>
      </c>
      <c r="C17" s="4" t="n">
        <f aca="false">IF(B17&gt;=$C$2,1,0)</f>
        <v>1</v>
      </c>
      <c r="D17" s="4" t="n">
        <f aca="false">IF(B17&gt;=$D$2,1,0)</f>
        <v>1</v>
      </c>
      <c r="E17" s="4" t="n">
        <f aca="false">IF(B17&gt;=($C$2+$D$2),1,0)</f>
        <v>1</v>
      </c>
      <c r="F17" s="4" t="n">
        <f aca="false">$B17/(1+($D$2/$C$2))</f>
        <v>1480</v>
      </c>
      <c r="G17" s="4" t="n">
        <f aca="false">$B17/(1+($C$2/$D$2))</f>
        <v>2960</v>
      </c>
      <c r="H17" s="4" t="n">
        <f aca="false">$B17/(1+1/$E$2)</f>
        <v>2220</v>
      </c>
      <c r="I17" s="4" t="n">
        <f aca="false">$B17/(1+$E$2)</f>
        <v>2220</v>
      </c>
      <c r="J17" s="4" t="n">
        <f aca="false">(F17+H17)/2</f>
        <v>1850</v>
      </c>
      <c r="K17" s="4" t="n">
        <f aca="false">(G17+I17)/2</f>
        <v>2590</v>
      </c>
      <c r="L17" s="4" t="n">
        <f aca="false">$B17/(1+1/$F$2)</f>
        <v>1480</v>
      </c>
      <c r="M17" s="4" t="n">
        <f aca="false">$B17/(1+$F$2)</f>
        <v>2960</v>
      </c>
      <c r="N17" s="4" t="n">
        <f aca="false">IF($E17=0,F17,C$2+(($B17-SUM($C$2:$D$2))/(1+1/$E$2)))</f>
        <v>1970</v>
      </c>
      <c r="O17" s="4" t="n">
        <f aca="false">IF($E17=0,G17,D$2+(($B17-SUM($C$2:$D$2))/(1+$E$2)))</f>
        <v>2470</v>
      </c>
      <c r="P17" s="0" t="n">
        <f aca="false">IF(D17=0,B17,$C$2)</f>
        <v>500</v>
      </c>
      <c r="Q17" s="0" t="n">
        <f aca="false">IF(D17=0,0,MIN(B17-$C$2,$D$2))</f>
        <v>1000</v>
      </c>
      <c r="R17" s="0" t="n">
        <f aca="false">MIN(MAX($B17/2+($C$2-$D$2)/2,0),$B17)</f>
        <v>1970</v>
      </c>
      <c r="S17" s="0" t="n">
        <f aca="false">MIN(MAX($B17/2+($D$2-$C$2)/2,0),$B17)</f>
        <v>2470</v>
      </c>
      <c r="T17" s="0" t="n">
        <f aca="false">$B17/2</f>
        <v>2220</v>
      </c>
      <c r="U17" s="0" t="n">
        <f aca="false">$B17/2</f>
        <v>2220</v>
      </c>
      <c r="V17" s="0" t="n">
        <f aca="false">J17/K17</f>
        <v>0.714285714285714</v>
      </c>
    </row>
    <row r="18" customFormat="false" ht="14.4" hidden="false" customHeight="false" outlineLevel="0" collapsed="false"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customFormat="false" ht="14.4" hidden="false" customHeight="false" outlineLevel="0" collapsed="false"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customFormat="false" ht="14.4" hidden="false" customHeight="false" outlineLevel="0" collapsed="false"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customFormat="false" ht="14.4" hidden="false" customHeight="false" outlineLevel="0" collapsed="false">
      <c r="A21" s="0" t="s">
        <v>18</v>
      </c>
    </row>
    <row r="22" customFormat="false" ht="14.4" hidden="false" customHeight="false" outlineLevel="0" collapsed="false">
      <c r="A22" s="0" t="s">
        <v>19</v>
      </c>
    </row>
    <row r="23" customFormat="false" ht="14.4" hidden="false" customHeight="false" outlineLevel="0" collapsed="false">
      <c r="A23" s="0" t="s">
        <v>20</v>
      </c>
    </row>
  </sheetData>
  <mergeCells count="8">
    <mergeCell ref="F3:G3"/>
    <mergeCell ref="H3:I3"/>
    <mergeCell ref="J3:K3"/>
    <mergeCell ref="L3:M3"/>
    <mergeCell ref="N3:O3"/>
    <mergeCell ref="P3:Q3"/>
    <mergeCell ref="R3:S3"/>
    <mergeCell ref="T3:U3"/>
  </mergeCell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20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I22" activeCellId="1" sqref="G5:J17 I22"/>
    </sheetView>
  </sheetViews>
  <sheetFormatPr defaultRowHeight="14.4"/>
  <cols>
    <col collapsed="false" hidden="false" max="1" min="1" style="0" width="11.2040816326531"/>
    <col collapsed="false" hidden="false" max="5" min="2" style="0" width="10.530612244898"/>
    <col collapsed="false" hidden="false" max="6" min="6" style="0" width="16.8724489795918"/>
    <col collapsed="false" hidden="false" max="1025" min="7" style="0" width="10.530612244898"/>
  </cols>
  <sheetData>
    <row r="1" customFormat="false" ht="14.4" hidden="false" customHeight="false" outlineLevel="0" collapsed="false">
      <c r="D1" s="0" t="s">
        <v>43</v>
      </c>
      <c r="E1" s="0" t="s">
        <v>44</v>
      </c>
      <c r="F1" s="0" t="s">
        <v>2</v>
      </c>
      <c r="G1" s="0" t="s">
        <v>3</v>
      </c>
      <c r="I1" s="0" t="s">
        <v>42</v>
      </c>
    </row>
    <row r="2" customFormat="false" ht="14.4" hidden="false" customHeight="false" outlineLevel="0" collapsed="false">
      <c r="D2" s="0" t="n">
        <f aca="false">'Block1 alte Studie'!C2*'Block 1 neu N'!$I$2</f>
        <v>640</v>
      </c>
      <c r="E2" s="0" t="n">
        <f aca="false">'Block1 alte Studie'!D2*'Block 1 neu N'!$I$2</f>
        <v>1280</v>
      </c>
      <c r="F2" s="0" t="n">
        <v>1</v>
      </c>
      <c r="G2" s="1" t="n">
        <f aca="false">(D2/E2)*F2</f>
        <v>0.5</v>
      </c>
      <c r="H2" s="1"/>
      <c r="I2" s="1" t="n">
        <v>1.28</v>
      </c>
      <c r="J2" s="1" t="n">
        <f aca="false">D2+E2</f>
        <v>1920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="2" customFormat="true" ht="47.25" hidden="false" customHeight="true" outlineLevel="0" collapsed="false"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  <c r="O3" s="3" t="s">
        <v>8</v>
      </c>
      <c r="P3" s="3"/>
      <c r="Q3" s="3" t="s">
        <v>45</v>
      </c>
      <c r="R3" s="3"/>
      <c r="S3" s="3" t="s">
        <v>46</v>
      </c>
      <c r="T3" s="3"/>
      <c r="U3" s="5" t="s">
        <v>47</v>
      </c>
      <c r="V3" s="5"/>
      <c r="W3" s="3" t="s">
        <v>10</v>
      </c>
      <c r="X3" s="3"/>
      <c r="Y3" s="3" t="s">
        <v>48</v>
      </c>
      <c r="Z3" s="3"/>
      <c r="AA3" s="3" t="s">
        <v>11</v>
      </c>
      <c r="AB3" s="3"/>
    </row>
    <row r="4" customFormat="false" ht="28.8" hidden="false" customHeight="false" outlineLevel="0" collapsed="false">
      <c r="A4" s="2"/>
      <c r="B4" s="2" t="s">
        <v>12</v>
      </c>
      <c r="D4" s="2" t="s">
        <v>49</v>
      </c>
      <c r="E4" s="2" t="s">
        <v>50</v>
      </c>
      <c r="F4" s="2" t="s">
        <v>15</v>
      </c>
      <c r="G4" s="2" t="s">
        <v>51</v>
      </c>
      <c r="H4" s="2" t="s">
        <v>52</v>
      </c>
      <c r="I4" s="2" t="s">
        <v>51</v>
      </c>
      <c r="J4" s="2" t="s">
        <v>52</v>
      </c>
      <c r="K4" s="2" t="s">
        <v>51</v>
      </c>
      <c r="L4" s="2" t="s">
        <v>52</v>
      </c>
      <c r="M4" s="2" t="s">
        <v>51</v>
      </c>
      <c r="N4" s="2" t="s">
        <v>52</v>
      </c>
      <c r="O4" s="2" t="s">
        <v>51</v>
      </c>
      <c r="P4" s="2" t="s">
        <v>52</v>
      </c>
      <c r="Q4" s="2" t="s">
        <v>51</v>
      </c>
      <c r="R4" s="2" t="s">
        <v>52</v>
      </c>
      <c r="S4" s="2" t="s">
        <v>51</v>
      </c>
      <c r="T4" s="2" t="s">
        <v>52</v>
      </c>
      <c r="U4" s="2" t="s">
        <v>51</v>
      </c>
      <c r="V4" s="2" t="s">
        <v>52</v>
      </c>
      <c r="W4" s="2" t="s">
        <v>16</v>
      </c>
      <c r="X4" s="2" t="s">
        <v>17</v>
      </c>
      <c r="Y4" s="2" t="s">
        <v>51</v>
      </c>
      <c r="Z4" s="2" t="s">
        <v>52</v>
      </c>
      <c r="AA4" s="2" t="s">
        <v>16</v>
      </c>
      <c r="AB4" s="2" t="s">
        <v>17</v>
      </c>
    </row>
    <row r="5" customFormat="false" ht="14.4" hidden="false" customHeight="false" outlineLevel="0" collapsed="false">
      <c r="A5" s="0" t="n">
        <v>1</v>
      </c>
      <c r="B5" s="0" t="n">
        <v>240</v>
      </c>
      <c r="D5" s="4" t="n">
        <f aca="false">IF(B5&gt;=$D$2,1,0)</f>
        <v>0</v>
      </c>
      <c r="E5" s="4" t="n">
        <f aca="false">IF(B5&gt;=$E$2,1,0)</f>
        <v>0</v>
      </c>
      <c r="F5" s="4" t="n">
        <f aca="false">IF(B5&gt;=($D$2+$E$2),1,0)</f>
        <v>0</v>
      </c>
      <c r="G5" s="6" t="n">
        <f aca="false">$B5/(1+($E$2/$D$2))</f>
        <v>80</v>
      </c>
      <c r="H5" s="6" t="n">
        <f aca="false">$B5/(1+($D$2/$E$2))</f>
        <v>160</v>
      </c>
      <c r="I5" s="6" t="n">
        <f aca="false">$B5/(1+1/$F$2)</f>
        <v>120</v>
      </c>
      <c r="J5" s="6" t="n">
        <f aca="false">$B5/(1+$F$2)</f>
        <v>120</v>
      </c>
      <c r="K5" s="6" t="n">
        <f aca="false">(G5+I5)/2</f>
        <v>100</v>
      </c>
      <c r="L5" s="6" t="n">
        <f aca="false">(H5+J5)/2</f>
        <v>140</v>
      </c>
      <c r="M5" s="6" t="n">
        <f aca="false">$B5/(1+1/$G$2)</f>
        <v>80</v>
      </c>
      <c r="N5" s="6" t="n">
        <f aca="false">$B5/(1+$G$2)</f>
        <v>160</v>
      </c>
      <c r="O5" s="6" t="n">
        <f aca="false">IF($F5=0,G5,D$2+(($B5-SUM($D$2:$E$2))/(1+1/$F$2)))</f>
        <v>80</v>
      </c>
      <c r="P5" s="6" t="n">
        <f aca="false">IF($F5=0,H5,E$2+(($B5-SUM($D$2:$E$2))/(1+$F$2)))</f>
        <v>160</v>
      </c>
      <c r="Q5" s="6" t="n">
        <f aca="false">MIN(B5,$D$2)</f>
        <v>240</v>
      </c>
      <c r="R5" s="6" t="n">
        <f aca="false">B5-Q5</f>
        <v>0</v>
      </c>
      <c r="S5" s="6" t="n">
        <f aca="false">B5-T5</f>
        <v>0</v>
      </c>
      <c r="T5" s="6" t="n">
        <f aca="false">MIN(B5,$E$2)</f>
        <v>240</v>
      </c>
      <c r="U5" s="6" t="n">
        <f aca="false">IF(F5=0,Q5,S5)</f>
        <v>240</v>
      </c>
      <c r="V5" s="6" t="n">
        <f aca="false">B5-U5</f>
        <v>0</v>
      </c>
      <c r="W5" s="6" t="n">
        <f aca="false">MIN(MAX($B5/2+($D$2-$E$2)/2,0),$B5)</f>
        <v>0</v>
      </c>
      <c r="X5" s="6" t="n">
        <f aca="false">MIN(MAX($B5/2+($E$2-$D$2)/2,0),$B5)</f>
        <v>240</v>
      </c>
      <c r="Y5" s="6" t="n">
        <f aca="false">IF(F5=1,IF(J5&lt;$E$2,S5,I5),MIN(I5,Q5))</f>
        <v>120</v>
      </c>
      <c r="Z5" s="6" t="n">
        <f aca="false">B5-Y5</f>
        <v>120</v>
      </c>
      <c r="AA5" s="6" t="n">
        <f aca="false">$B5/2</f>
        <v>120</v>
      </c>
      <c r="AB5" s="6" t="n">
        <f aca="false">$B5/2</f>
        <v>120</v>
      </c>
      <c r="AC5" s="0" t="n">
        <f aca="false">K5/L5</f>
        <v>0.714285714285714</v>
      </c>
    </row>
    <row r="6" customFormat="false" ht="14.4" hidden="false" customHeight="false" outlineLevel="0" collapsed="false">
      <c r="A6" s="0" t="n">
        <v>2</v>
      </c>
      <c r="B6" s="0" t="n">
        <f aca="false">$B$5*C6</f>
        <v>360</v>
      </c>
      <c r="C6" s="0" t="n">
        <v>1.5</v>
      </c>
      <c r="D6" s="4" t="n">
        <f aca="false">IF(B6&gt;=$D$2,1,0)</f>
        <v>0</v>
      </c>
      <c r="E6" s="4" t="n">
        <f aca="false">IF(B6&gt;=$E$2,1,0)</f>
        <v>0</v>
      </c>
      <c r="F6" s="4" t="n">
        <f aca="false">IF(B6&gt;=($D$2+$E$2),1,0)</f>
        <v>0</v>
      </c>
      <c r="G6" s="6" t="n">
        <f aca="false">$B6/(1+($E$2/$D$2))</f>
        <v>120</v>
      </c>
      <c r="H6" s="6" t="n">
        <f aca="false">$B6/(1+($D$2/$E$2))</f>
        <v>240</v>
      </c>
      <c r="I6" s="6" t="n">
        <f aca="false">$B6/(1+1/$F$2)</f>
        <v>180</v>
      </c>
      <c r="J6" s="6" t="n">
        <f aca="false">$B6/(1+$F$2)</f>
        <v>180</v>
      </c>
      <c r="K6" s="6" t="n">
        <f aca="false">(G6+I6)/2</f>
        <v>150</v>
      </c>
      <c r="L6" s="6" t="n">
        <f aca="false">(H6+J6)/2</f>
        <v>210</v>
      </c>
      <c r="M6" s="6" t="n">
        <f aca="false">$B6/(1+1/$G$2)</f>
        <v>120</v>
      </c>
      <c r="N6" s="6" t="n">
        <f aca="false">$B6/(1+$G$2)</f>
        <v>240</v>
      </c>
      <c r="O6" s="6" t="n">
        <f aca="false">IF($F6=0,G6,D$2+(($B6-SUM($D$2:$E$2))/(1+1/$F$2)))</f>
        <v>120</v>
      </c>
      <c r="P6" s="6" t="n">
        <f aca="false">IF($F6=0,H6,E$2+(($B6-SUM($D$2:$E$2))/(1+$F$2)))</f>
        <v>240</v>
      </c>
      <c r="Q6" s="6" t="n">
        <f aca="false">MIN(B6,$D$2)</f>
        <v>360</v>
      </c>
      <c r="R6" s="6" t="n">
        <f aca="false">B6-Q6</f>
        <v>0</v>
      </c>
      <c r="S6" s="6" t="n">
        <f aca="false">B6-T6</f>
        <v>0</v>
      </c>
      <c r="T6" s="6" t="n">
        <f aca="false">MIN(B6,$E$2)</f>
        <v>360</v>
      </c>
      <c r="U6" s="6" t="n">
        <f aca="false">IF(F6=0,Q6,S6)</f>
        <v>360</v>
      </c>
      <c r="V6" s="6" t="n">
        <f aca="false">B6-U6</f>
        <v>0</v>
      </c>
      <c r="W6" s="6" t="n">
        <f aca="false">MIN(MAX($B6/2+($D$2-$E$2)/2,0),$B6)</f>
        <v>0</v>
      </c>
      <c r="X6" s="6" t="n">
        <f aca="false">MIN(MAX($B6/2+($E$2-$D$2)/2,0),$B6)</f>
        <v>360</v>
      </c>
      <c r="Y6" s="6" t="n">
        <f aca="false">IF(F6=1,IF(J6&lt;$E$2,S6,I6),MIN(I6,Q6))</f>
        <v>180</v>
      </c>
      <c r="Z6" s="6" t="n">
        <f aca="false">B6-Y6</f>
        <v>180</v>
      </c>
      <c r="AA6" s="6" t="n">
        <f aca="false">$B6/2</f>
        <v>180</v>
      </c>
      <c r="AB6" s="6" t="n">
        <f aca="false">$B6/2</f>
        <v>180</v>
      </c>
      <c r="AC6" s="0" t="n">
        <f aca="false">K6/L6</f>
        <v>0.714285714285714</v>
      </c>
    </row>
    <row r="7" customFormat="false" ht="14.4" hidden="false" customHeight="false" outlineLevel="0" collapsed="false">
      <c r="A7" s="0" t="n">
        <v>3</v>
      </c>
      <c r="B7" s="0" t="n">
        <f aca="false">$B$5*C7</f>
        <v>480</v>
      </c>
      <c r="C7" s="0" t="n">
        <v>2</v>
      </c>
      <c r="D7" s="4" t="n">
        <f aca="false">IF(B7&gt;=$D$2,1,0)</f>
        <v>0</v>
      </c>
      <c r="E7" s="4" t="n">
        <f aca="false">IF(B7&gt;=$E$2,1,0)</f>
        <v>0</v>
      </c>
      <c r="F7" s="4" t="n">
        <f aca="false">IF(B7&gt;=($D$2+$E$2),1,0)</f>
        <v>0</v>
      </c>
      <c r="G7" s="6" t="n">
        <f aca="false">$B7/(1+($E$2/$D$2))</f>
        <v>160</v>
      </c>
      <c r="H7" s="6" t="n">
        <f aca="false">$B7/(1+($D$2/$E$2))</f>
        <v>320</v>
      </c>
      <c r="I7" s="6" t="n">
        <f aca="false">$B7/(1+1/$F$2)</f>
        <v>240</v>
      </c>
      <c r="J7" s="6" t="n">
        <f aca="false">$B7/(1+$F$2)</f>
        <v>240</v>
      </c>
      <c r="K7" s="6" t="n">
        <f aca="false">(G7+I7)/2</f>
        <v>200</v>
      </c>
      <c r="L7" s="6" t="n">
        <f aca="false">(H7+J7)/2</f>
        <v>280</v>
      </c>
      <c r="M7" s="6" t="n">
        <f aca="false">$B7/(1+1/$G$2)</f>
        <v>160</v>
      </c>
      <c r="N7" s="6" t="n">
        <f aca="false">$B7/(1+$G$2)</f>
        <v>320</v>
      </c>
      <c r="O7" s="6" t="n">
        <f aca="false">IF($F7=0,G7,D$2+(($B7-SUM($D$2:$E$2))/(1+1/$F$2)))</f>
        <v>160</v>
      </c>
      <c r="P7" s="6" t="n">
        <f aca="false">IF($F7=0,H7,E$2+(($B7-SUM($D$2:$E$2))/(1+$F$2)))</f>
        <v>320</v>
      </c>
      <c r="Q7" s="6" t="n">
        <f aca="false">MIN(B7,$D$2)</f>
        <v>480</v>
      </c>
      <c r="R7" s="6" t="n">
        <f aca="false">B7-Q7</f>
        <v>0</v>
      </c>
      <c r="S7" s="6" t="n">
        <f aca="false">B7-T7</f>
        <v>0</v>
      </c>
      <c r="T7" s="6" t="n">
        <f aca="false">MIN(B7,$E$2)</f>
        <v>480</v>
      </c>
      <c r="U7" s="6" t="n">
        <f aca="false">IF(F7=0,Q7,S7)</f>
        <v>480</v>
      </c>
      <c r="V7" s="6" t="n">
        <f aca="false">B7-U7</f>
        <v>0</v>
      </c>
      <c r="W7" s="6" t="n">
        <f aca="false">MIN(MAX($B7/2+($D$2-$E$2)/2,0),$B7)</f>
        <v>0</v>
      </c>
      <c r="X7" s="6" t="n">
        <f aca="false">MIN(MAX($B7/2+($E$2-$D$2)/2,0),$B7)</f>
        <v>480</v>
      </c>
      <c r="Y7" s="6" t="n">
        <f aca="false">IF(F7=1,IF(J7&lt;$E$2,S7,I7),MIN(I7,Q7))</f>
        <v>240</v>
      </c>
      <c r="Z7" s="6" t="n">
        <f aca="false">B7-Y7</f>
        <v>240</v>
      </c>
      <c r="AA7" s="6" t="n">
        <f aca="false">$B7/2</f>
        <v>240</v>
      </c>
      <c r="AB7" s="6" t="n">
        <f aca="false">$B7/2</f>
        <v>240</v>
      </c>
      <c r="AC7" s="0" t="n">
        <f aca="false">K7/L7</f>
        <v>0.714285714285714</v>
      </c>
    </row>
    <row r="8" customFormat="false" ht="14.4" hidden="false" customHeight="false" outlineLevel="0" collapsed="false">
      <c r="A8" s="0" t="n">
        <v>4</v>
      </c>
      <c r="B8" s="0" t="n">
        <f aca="false">$B$5*C8</f>
        <v>720</v>
      </c>
      <c r="C8" s="0" t="n">
        <v>3</v>
      </c>
      <c r="D8" s="4" t="n">
        <f aca="false">IF(B8&gt;=$D$2,1,0)</f>
        <v>1</v>
      </c>
      <c r="E8" s="4" t="n">
        <f aca="false">IF(B8&gt;=$E$2,1,0)</f>
        <v>0</v>
      </c>
      <c r="F8" s="4" t="n">
        <f aca="false">IF(B8&gt;=($D$2+$E$2),1,0)</f>
        <v>0</v>
      </c>
      <c r="G8" s="6" t="n">
        <f aca="false">$B8/(1+($E$2/$D$2))</f>
        <v>240</v>
      </c>
      <c r="H8" s="6" t="n">
        <f aca="false">$B8/(1+($D$2/$E$2))</f>
        <v>480</v>
      </c>
      <c r="I8" s="6" t="n">
        <f aca="false">$B8/(1+1/$F$2)</f>
        <v>360</v>
      </c>
      <c r="J8" s="6" t="n">
        <f aca="false">$B8/(1+$F$2)</f>
        <v>360</v>
      </c>
      <c r="K8" s="6" t="n">
        <f aca="false">(G8+I8)/2</f>
        <v>300</v>
      </c>
      <c r="L8" s="6" t="n">
        <f aca="false">(H8+J8)/2</f>
        <v>420</v>
      </c>
      <c r="M8" s="6" t="n">
        <f aca="false">$B8/(1+1/$G$2)</f>
        <v>240</v>
      </c>
      <c r="N8" s="6" t="n">
        <f aca="false">$B8/(1+$G$2)</f>
        <v>480</v>
      </c>
      <c r="O8" s="6" t="n">
        <f aca="false">IF($F8=0,G8,D$2+(($B8-SUM($D$2:$E$2))/(1+1/$F$2)))</f>
        <v>240</v>
      </c>
      <c r="P8" s="6" t="n">
        <f aca="false">IF($F8=0,H8,E$2+(($B8-SUM($D$2:$E$2))/(1+$F$2)))</f>
        <v>480</v>
      </c>
      <c r="Q8" s="6" t="n">
        <f aca="false">MIN(B8,$D$2)</f>
        <v>640</v>
      </c>
      <c r="R8" s="6" t="n">
        <f aca="false">B8-Q8</f>
        <v>80</v>
      </c>
      <c r="S8" s="6" t="n">
        <f aca="false">B8-T8</f>
        <v>0</v>
      </c>
      <c r="T8" s="6" t="n">
        <f aca="false">MIN(B8,$E$2)</f>
        <v>720</v>
      </c>
      <c r="U8" s="6" t="n">
        <f aca="false">IF(F8=0,Q8,S8)</f>
        <v>640</v>
      </c>
      <c r="V8" s="6" t="n">
        <f aca="false">B8-U8</f>
        <v>80</v>
      </c>
      <c r="W8" s="6" t="n">
        <f aca="false">MIN(MAX($B8/2+($D$2-$E$2)/2,0),$B8)</f>
        <v>40</v>
      </c>
      <c r="X8" s="6" t="n">
        <f aca="false">MIN(MAX($B8/2+($E$2-$D$2)/2,0),$B8)</f>
        <v>680</v>
      </c>
      <c r="Y8" s="6" t="n">
        <f aca="false">IF(F8=1,IF(J8&lt;$E$2,S8,I8),MIN(I8,Q8))</f>
        <v>360</v>
      </c>
      <c r="Z8" s="6" t="n">
        <f aca="false">B8-Y8</f>
        <v>360</v>
      </c>
      <c r="AA8" s="6" t="n">
        <f aca="false">$B8/2</f>
        <v>360</v>
      </c>
      <c r="AB8" s="6" t="n">
        <f aca="false">$B8/2</f>
        <v>360</v>
      </c>
      <c r="AC8" s="0" t="n">
        <f aca="false">K8/L8</f>
        <v>0.714285714285714</v>
      </c>
    </row>
    <row r="9" customFormat="false" ht="14.4" hidden="false" customHeight="false" outlineLevel="0" collapsed="false">
      <c r="A9" s="0" t="n">
        <v>5</v>
      </c>
      <c r="B9" s="0" t="n">
        <f aca="false">$B$5*C9</f>
        <v>1200</v>
      </c>
      <c r="C9" s="0" t="n">
        <v>5</v>
      </c>
      <c r="D9" s="4" t="n">
        <f aca="false">IF(B9&gt;=$D$2,1,0)</f>
        <v>1</v>
      </c>
      <c r="E9" s="4" t="n">
        <f aca="false">IF(B9&gt;=$E$2,1,0)</f>
        <v>0</v>
      </c>
      <c r="F9" s="4" t="n">
        <f aca="false">IF(B9&gt;=($D$2+$E$2),1,0)</f>
        <v>0</v>
      </c>
      <c r="G9" s="6" t="n">
        <f aca="false">$B9/(1+($E$2/$D$2))</f>
        <v>400</v>
      </c>
      <c r="H9" s="6" t="n">
        <f aca="false">$B9/(1+($D$2/$E$2))</f>
        <v>800</v>
      </c>
      <c r="I9" s="6" t="n">
        <f aca="false">$B9/(1+1/$F$2)</f>
        <v>600</v>
      </c>
      <c r="J9" s="6" t="n">
        <f aca="false">$B9/(1+$F$2)</f>
        <v>600</v>
      </c>
      <c r="K9" s="6" t="n">
        <f aca="false">(G9+I9)/2</f>
        <v>500</v>
      </c>
      <c r="L9" s="6" t="n">
        <f aca="false">(H9+J9)/2</f>
        <v>700</v>
      </c>
      <c r="M9" s="6" t="n">
        <f aca="false">$B9/(1+1/$G$2)</f>
        <v>400</v>
      </c>
      <c r="N9" s="6" t="n">
        <f aca="false">$B9/(1+$G$2)</f>
        <v>800</v>
      </c>
      <c r="O9" s="6" t="n">
        <f aca="false">IF($F9=0,G9,D$2+(($B9-SUM($D$2:$E$2))/(1+1/$F$2)))</f>
        <v>400</v>
      </c>
      <c r="P9" s="6" t="n">
        <f aca="false">IF($F9=0,H9,E$2+(($B9-SUM($D$2:$E$2))/(1+$F$2)))</f>
        <v>800</v>
      </c>
      <c r="Q9" s="6" t="n">
        <f aca="false">MIN(B9,$D$2)</f>
        <v>640</v>
      </c>
      <c r="R9" s="6" t="n">
        <f aca="false">B9-Q9</f>
        <v>560</v>
      </c>
      <c r="S9" s="6" t="n">
        <f aca="false">B9-T9</f>
        <v>0</v>
      </c>
      <c r="T9" s="6" t="n">
        <f aca="false">MIN(B9,$E$2)</f>
        <v>1200</v>
      </c>
      <c r="U9" s="6" t="n">
        <f aca="false">IF(F9=0,Q9,S9)</f>
        <v>640</v>
      </c>
      <c r="V9" s="6" t="n">
        <f aca="false">B9-U9</f>
        <v>560</v>
      </c>
      <c r="W9" s="6" t="n">
        <f aca="false">MIN(MAX($B9/2+($D$2-$E$2)/2,0),$B9)</f>
        <v>280</v>
      </c>
      <c r="X9" s="6" t="n">
        <f aca="false">MIN(MAX($B9/2+($E$2-$D$2)/2,0),$B9)</f>
        <v>920</v>
      </c>
      <c r="Y9" s="6" t="n">
        <f aca="false">IF(F9=1,IF(J9&lt;$E$2,S9,I9),MIN(I9,Q9))</f>
        <v>600</v>
      </c>
      <c r="Z9" s="6" t="n">
        <f aca="false">B9-Y9</f>
        <v>600</v>
      </c>
      <c r="AA9" s="6" t="n">
        <f aca="false">$B9/2</f>
        <v>600</v>
      </c>
      <c r="AB9" s="6" t="n">
        <f aca="false">$B9/2</f>
        <v>600</v>
      </c>
      <c r="AC9" s="0" t="n">
        <f aca="false">K9/L9</f>
        <v>0.714285714285714</v>
      </c>
    </row>
    <row r="10" customFormat="false" ht="14.4" hidden="false" customHeight="false" outlineLevel="0" collapsed="false">
      <c r="A10" s="0" t="n">
        <v>6</v>
      </c>
      <c r="B10" s="0" t="n">
        <f aca="false">$B$5*C10</f>
        <v>1680</v>
      </c>
      <c r="C10" s="0" t="n">
        <v>7</v>
      </c>
      <c r="D10" s="4" t="n">
        <f aca="false">IF(B10&gt;=$D$2,1,0)</f>
        <v>1</v>
      </c>
      <c r="E10" s="4" t="n">
        <f aca="false">IF(B10&gt;=$E$2,1,0)</f>
        <v>1</v>
      </c>
      <c r="F10" s="4" t="n">
        <f aca="false">IF(B10&gt;=($D$2+$E$2),1,0)</f>
        <v>0</v>
      </c>
      <c r="G10" s="6" t="n">
        <f aca="false">$B10/(1+($E$2/$D$2))</f>
        <v>560</v>
      </c>
      <c r="H10" s="6" t="n">
        <f aca="false">$B10/(1+($D$2/$E$2))</f>
        <v>1120</v>
      </c>
      <c r="I10" s="6" t="n">
        <f aca="false">$B10/(1+1/$F$2)</f>
        <v>840</v>
      </c>
      <c r="J10" s="6" t="n">
        <f aca="false">$B10/(1+$F$2)</f>
        <v>840</v>
      </c>
      <c r="K10" s="6" t="n">
        <f aca="false">(G10+I10)/2</f>
        <v>700</v>
      </c>
      <c r="L10" s="6" t="n">
        <f aca="false">(H10+J10)/2</f>
        <v>980</v>
      </c>
      <c r="M10" s="6" t="n">
        <f aca="false">$B10/(1+1/$G$2)</f>
        <v>560</v>
      </c>
      <c r="N10" s="6" t="n">
        <f aca="false">$B10/(1+$G$2)</f>
        <v>1120</v>
      </c>
      <c r="O10" s="6" t="n">
        <f aca="false">IF($F10=0,G10,D$2+(($B10-SUM($D$2:$E$2))/(1+1/$F$2)))</f>
        <v>560</v>
      </c>
      <c r="P10" s="6" t="n">
        <f aca="false">IF($F10=0,H10,E$2+(($B10-SUM($D$2:$E$2))/(1+$F$2)))</f>
        <v>1120</v>
      </c>
      <c r="Q10" s="6" t="n">
        <f aca="false">MIN(B10,$D$2)</f>
        <v>640</v>
      </c>
      <c r="R10" s="6" t="n">
        <f aca="false">B10-Q10</f>
        <v>1040</v>
      </c>
      <c r="S10" s="6" t="n">
        <f aca="false">B10-T10</f>
        <v>400</v>
      </c>
      <c r="T10" s="6" t="n">
        <f aca="false">MIN(B10,$E$2)</f>
        <v>1280</v>
      </c>
      <c r="U10" s="6" t="n">
        <f aca="false">IF(F10=0,Q10,S10)</f>
        <v>640</v>
      </c>
      <c r="V10" s="6" t="n">
        <f aca="false">B10-U10</f>
        <v>1040</v>
      </c>
      <c r="W10" s="6" t="n">
        <f aca="false">MIN(MAX($B10/2+($D$2-$E$2)/2,0),$B10)</f>
        <v>520</v>
      </c>
      <c r="X10" s="6" t="n">
        <f aca="false">MIN(MAX($B10/2+($E$2-$D$2)/2,0),$B10)</f>
        <v>1160</v>
      </c>
      <c r="Y10" s="6" t="n">
        <f aca="false">IF(F10=1,IF(J10&lt;$E$2,S10,I10),MIN(I10,Q10))</f>
        <v>640</v>
      </c>
      <c r="Z10" s="6" t="n">
        <f aca="false">B10-Y10</f>
        <v>1040</v>
      </c>
      <c r="AA10" s="6" t="n">
        <f aca="false">$B10/2</f>
        <v>840</v>
      </c>
      <c r="AB10" s="6" t="n">
        <f aca="false">$B10/2</f>
        <v>840</v>
      </c>
      <c r="AC10" s="0" t="n">
        <f aca="false">K10/L10</f>
        <v>0.714285714285714</v>
      </c>
    </row>
    <row r="11" customFormat="false" ht="14.4" hidden="false" customHeight="false" outlineLevel="0" collapsed="false">
      <c r="A11" s="0" t="n">
        <v>7</v>
      </c>
      <c r="B11" s="0" t="n">
        <f aca="false">$B$5*C11</f>
        <v>1920</v>
      </c>
      <c r="C11" s="0" t="n">
        <v>8</v>
      </c>
      <c r="D11" s="4" t="n">
        <f aca="false">IF(B11&gt;=$D$2,1,0)</f>
        <v>1</v>
      </c>
      <c r="E11" s="4" t="n">
        <f aca="false">IF(B11&gt;=$E$2,1,0)</f>
        <v>1</v>
      </c>
      <c r="F11" s="4" t="n">
        <f aca="false">IF(B11&gt;=($D$2+$E$2),1,0)</f>
        <v>1</v>
      </c>
      <c r="G11" s="6" t="n">
        <f aca="false">$B11/(1+($E$2/$D$2))</f>
        <v>640</v>
      </c>
      <c r="H11" s="6" t="n">
        <f aca="false">$B11/(1+($D$2/$E$2))</f>
        <v>1280</v>
      </c>
      <c r="I11" s="6" t="n">
        <f aca="false">$B11/(1+1/$F$2)</f>
        <v>960</v>
      </c>
      <c r="J11" s="6" t="n">
        <f aca="false">$B11/(1+$F$2)</f>
        <v>960</v>
      </c>
      <c r="K11" s="6" t="n">
        <f aca="false">(G11+I11)/2</f>
        <v>800</v>
      </c>
      <c r="L11" s="6" t="n">
        <f aca="false">(H11+J11)/2</f>
        <v>1120</v>
      </c>
      <c r="M11" s="6" t="n">
        <f aca="false">$B11/(1+1/$G$2)</f>
        <v>640</v>
      </c>
      <c r="N11" s="6" t="n">
        <f aca="false">$B11/(1+$G$2)</f>
        <v>1280</v>
      </c>
      <c r="O11" s="6" t="n">
        <f aca="false">IF($F11=0,G11,D$2+(($B11-SUM($D$2:$E$2))/(1+1/$F$2)))</f>
        <v>640</v>
      </c>
      <c r="P11" s="6" t="n">
        <f aca="false">IF($F11=0,H11,E$2+(($B11-SUM($D$2:$E$2))/(1+$F$2)))</f>
        <v>1280</v>
      </c>
      <c r="Q11" s="6" t="n">
        <f aca="false">MIN(B11,$D$2)</f>
        <v>640</v>
      </c>
      <c r="R11" s="6" t="n">
        <f aca="false">B11-Q11</f>
        <v>1280</v>
      </c>
      <c r="S11" s="6" t="n">
        <f aca="false">B11-T11</f>
        <v>640</v>
      </c>
      <c r="T11" s="6" t="n">
        <f aca="false">MIN(B11,$E$2)</f>
        <v>1280</v>
      </c>
      <c r="U11" s="6" t="n">
        <f aca="false">IF(F11=0,Q11,S11)</f>
        <v>640</v>
      </c>
      <c r="V11" s="6" t="n">
        <f aca="false">B11-U11</f>
        <v>1280</v>
      </c>
      <c r="W11" s="6" t="n">
        <f aca="false">MIN(MAX($B11/2+($D$2-$E$2)/2,0),$B11)</f>
        <v>640</v>
      </c>
      <c r="X11" s="6" t="n">
        <f aca="false">MIN(MAX($B11/2+($E$2-$D$2)/2,0),$B11)</f>
        <v>1280</v>
      </c>
      <c r="Y11" s="6" t="n">
        <f aca="false">IF(F11=1,IF(J11&lt;$E$2,S11,I11),MIN(I11,Q11))</f>
        <v>640</v>
      </c>
      <c r="Z11" s="6" t="n">
        <f aca="false">B11-Y11</f>
        <v>1280</v>
      </c>
      <c r="AA11" s="6" t="n">
        <f aca="false">$B11/2</f>
        <v>960</v>
      </c>
      <c r="AB11" s="6" t="n">
        <f aca="false">$B11/2</f>
        <v>960</v>
      </c>
      <c r="AC11" s="0" t="n">
        <f aca="false">K11/L11</f>
        <v>0.714285714285714</v>
      </c>
    </row>
    <row r="12" customFormat="false" ht="14.4" hidden="false" customHeight="false" outlineLevel="0" collapsed="false">
      <c r="A12" s="0" t="n">
        <v>8</v>
      </c>
      <c r="B12" s="0" t="n">
        <f aca="false">$B$5*C12</f>
        <v>2400</v>
      </c>
      <c r="C12" s="0" t="n">
        <v>10</v>
      </c>
      <c r="D12" s="0" t="n">
        <f aca="false">IF(B12&gt;=$D$2,1,0)</f>
        <v>1</v>
      </c>
      <c r="E12" s="0" t="n">
        <f aca="false">IF(B12&gt;=$E$2,1,0)</f>
        <v>1</v>
      </c>
      <c r="F12" s="0" t="n">
        <f aca="false">IF(B12&gt;=($D$2+$E$2),1,0)</f>
        <v>1</v>
      </c>
      <c r="G12" s="6" t="n">
        <f aca="false">$B12/(1+($E$2/$D$2))</f>
        <v>800</v>
      </c>
      <c r="H12" s="6" t="n">
        <f aca="false">$B12/(1+($D$2/$E$2))</f>
        <v>1600</v>
      </c>
      <c r="I12" s="6" t="n">
        <f aca="false">$B12/(1+1/$F$2)</f>
        <v>1200</v>
      </c>
      <c r="J12" s="6" t="n">
        <f aca="false">$B12/(1+$F$2)</f>
        <v>1200</v>
      </c>
      <c r="K12" s="6" t="n">
        <f aca="false">(G12+I12)/2</f>
        <v>1000</v>
      </c>
      <c r="L12" s="6" t="n">
        <f aca="false">(H12+J12)/2</f>
        <v>1400</v>
      </c>
      <c r="M12" s="6" t="n">
        <f aca="false">$B12/(1+1/$G$2)</f>
        <v>800</v>
      </c>
      <c r="N12" s="6" t="n">
        <f aca="false">$B12/(1+$G$2)</f>
        <v>1600</v>
      </c>
      <c r="O12" s="6" t="n">
        <f aca="false">IF($F12=0,G12,D$2+(($B12-SUM($D$2:$E$2))/(1+1/$F$2)))</f>
        <v>880</v>
      </c>
      <c r="P12" s="6" t="n">
        <f aca="false">IF($F12=0,H12,E$2+(($B12-SUM($D$2:$E$2))/(1+$F$2)))</f>
        <v>1520</v>
      </c>
      <c r="Q12" s="6" t="n">
        <f aca="false">MIN(B12,$D$2)</f>
        <v>640</v>
      </c>
      <c r="R12" s="6" t="n">
        <f aca="false">B12-Q12</f>
        <v>1760</v>
      </c>
      <c r="S12" s="6" t="n">
        <f aca="false">B12-T12</f>
        <v>1120</v>
      </c>
      <c r="T12" s="6" t="n">
        <f aca="false">MIN(B12,$E$2)</f>
        <v>1280</v>
      </c>
      <c r="U12" s="6" t="n">
        <f aca="false">IF(F12=0,Q12,S12)</f>
        <v>1120</v>
      </c>
      <c r="V12" s="6" t="n">
        <f aca="false">B12-U12</f>
        <v>1280</v>
      </c>
      <c r="W12" s="6" t="n">
        <f aca="false">MIN(MAX($B12/2+($D$2-$E$2)/2,0),$B12)</f>
        <v>880</v>
      </c>
      <c r="X12" s="6" t="n">
        <f aca="false">MIN(MAX($B12/2+($E$2-$D$2)/2,0),$B12)</f>
        <v>1520</v>
      </c>
      <c r="Y12" s="6" t="n">
        <f aca="false">IF(F12=1,IF(J12&lt;$E$2,S12,I12),MIN(I12,Q12))</f>
        <v>1120</v>
      </c>
      <c r="Z12" s="6" t="n">
        <f aca="false">B12-Y12</f>
        <v>1280</v>
      </c>
      <c r="AA12" s="6" t="n">
        <f aca="false">$B12/2</f>
        <v>1200</v>
      </c>
      <c r="AB12" s="6" t="n">
        <f aca="false">$B12/2</f>
        <v>1200</v>
      </c>
      <c r="AC12" s="0" t="n">
        <f aca="false">K12/L12</f>
        <v>0.714285714285714</v>
      </c>
    </row>
    <row r="13" customFormat="false" ht="14.4" hidden="false" customHeight="false" outlineLevel="0" collapsed="false">
      <c r="A13" s="0" t="n">
        <v>9</v>
      </c>
      <c r="B13" s="0" t="n">
        <f aca="false">$B$5*C13</f>
        <v>3120</v>
      </c>
      <c r="C13" s="0" t="n">
        <v>13</v>
      </c>
      <c r="D13" s="0" t="n">
        <f aca="false">IF(B13&gt;=$D$2,1,0)</f>
        <v>1</v>
      </c>
      <c r="E13" s="0" t="n">
        <f aca="false">IF(B13&gt;=$E$2,1,0)</f>
        <v>1</v>
      </c>
      <c r="F13" s="0" t="n">
        <f aca="false">IF(B13&gt;=($D$2+$E$2),1,0)</f>
        <v>1</v>
      </c>
      <c r="G13" s="6" t="n">
        <f aca="false">$B13/(1+($E$2/$D$2))</f>
        <v>1040</v>
      </c>
      <c r="H13" s="6" t="n">
        <f aca="false">$B13/(1+($D$2/$E$2))</f>
        <v>2080</v>
      </c>
      <c r="I13" s="6" t="n">
        <f aca="false">$B13/(1+1/$F$2)</f>
        <v>1560</v>
      </c>
      <c r="J13" s="6" t="n">
        <f aca="false">$B13/(1+$F$2)</f>
        <v>1560</v>
      </c>
      <c r="K13" s="6" t="n">
        <f aca="false">(G13+I13)/2</f>
        <v>1300</v>
      </c>
      <c r="L13" s="6" t="n">
        <f aca="false">(H13+J13)/2</f>
        <v>1820</v>
      </c>
      <c r="M13" s="6" t="n">
        <f aca="false">$B13/(1+1/$G$2)</f>
        <v>1040</v>
      </c>
      <c r="N13" s="6" t="n">
        <f aca="false">$B13/(1+$G$2)</f>
        <v>2080</v>
      </c>
      <c r="O13" s="6" t="n">
        <f aca="false">IF($F13=0,G13,D$2+(($B13-SUM($D$2:$E$2))/(1+1/$F$2)))</f>
        <v>1240</v>
      </c>
      <c r="P13" s="6" t="n">
        <f aca="false">IF($F13=0,H13,E$2+(($B13-SUM($D$2:$E$2))/(1+$F$2)))</f>
        <v>1880</v>
      </c>
      <c r="Q13" s="6" t="n">
        <f aca="false">MIN(B13,$D$2)</f>
        <v>640</v>
      </c>
      <c r="R13" s="6" t="n">
        <f aca="false">B13-Q13</f>
        <v>2480</v>
      </c>
      <c r="S13" s="6" t="n">
        <f aca="false">B13-T13</f>
        <v>1840</v>
      </c>
      <c r="T13" s="6" t="n">
        <f aca="false">MIN(B13,$E$2)</f>
        <v>1280</v>
      </c>
      <c r="U13" s="6" t="n">
        <f aca="false">IF(F13=0,Q13,S13)</f>
        <v>1840</v>
      </c>
      <c r="V13" s="6" t="n">
        <f aca="false">B13-U13</f>
        <v>1280</v>
      </c>
      <c r="W13" s="6" t="n">
        <f aca="false">MIN(MAX($B13/2+($D$2-$E$2)/2,0),$B13)</f>
        <v>1240</v>
      </c>
      <c r="X13" s="6" t="n">
        <f aca="false">MIN(MAX($B13/2+($E$2-$D$2)/2,0),$B13)</f>
        <v>1880</v>
      </c>
      <c r="Y13" s="6" t="n">
        <f aca="false">IF(F13=1,IF(J13&lt;$E$2,S13,I13),MIN(I13,Q13))</f>
        <v>1560</v>
      </c>
      <c r="Z13" s="6" t="n">
        <f aca="false">B13-Y13</f>
        <v>1560</v>
      </c>
      <c r="AA13" s="6" t="n">
        <f aca="false">$B13/2</f>
        <v>1560</v>
      </c>
      <c r="AB13" s="6" t="n">
        <f aca="false">$B13/2</f>
        <v>1560</v>
      </c>
      <c r="AC13" s="0" t="n">
        <f aca="false">K13/L13</f>
        <v>0.714285714285714</v>
      </c>
    </row>
    <row r="14" customFormat="false" ht="14.4" hidden="false" customHeight="false" outlineLevel="0" collapsed="false">
      <c r="A14" s="0" t="n">
        <v>10</v>
      </c>
      <c r="B14" s="0" t="n">
        <f aca="false">$B$5*C14</f>
        <v>4320</v>
      </c>
      <c r="C14" s="0" t="n">
        <v>18</v>
      </c>
      <c r="D14" s="0" t="n">
        <f aca="false">IF(B14&gt;=$D$2,1,0)</f>
        <v>1</v>
      </c>
      <c r="E14" s="0" t="n">
        <f aca="false">IF(B14&gt;=$E$2,1,0)</f>
        <v>1</v>
      </c>
      <c r="F14" s="0" t="n">
        <f aca="false">IF(B14&gt;=($D$2+$E$2),1,0)</f>
        <v>1</v>
      </c>
      <c r="G14" s="6" t="n">
        <f aca="false">$B14/(1+($E$2/$D$2))</f>
        <v>1440</v>
      </c>
      <c r="H14" s="6" t="n">
        <f aca="false">$B14/(1+($D$2/$E$2))</f>
        <v>2880</v>
      </c>
      <c r="I14" s="6" t="n">
        <f aca="false">$B14/(1+1/$F$2)</f>
        <v>2160</v>
      </c>
      <c r="J14" s="6" t="n">
        <f aca="false">$B14/(1+$F$2)</f>
        <v>2160</v>
      </c>
      <c r="K14" s="6" t="n">
        <f aca="false">(G14+I14)/2</f>
        <v>1800</v>
      </c>
      <c r="L14" s="6" t="n">
        <f aca="false">(H14+J14)/2</f>
        <v>2520</v>
      </c>
      <c r="M14" s="6" t="n">
        <f aca="false">$B14/(1+1/$G$2)</f>
        <v>1440</v>
      </c>
      <c r="N14" s="6" t="n">
        <f aca="false">$B14/(1+$G$2)</f>
        <v>2880</v>
      </c>
      <c r="O14" s="6" t="n">
        <f aca="false">IF($F14=0,G14,D$2+(($B14-SUM($D$2:$E$2))/(1+1/$F$2)))</f>
        <v>1840</v>
      </c>
      <c r="P14" s="6" t="n">
        <f aca="false">IF($F14=0,H14,E$2+(($B14-SUM($D$2:$E$2))/(1+$F$2)))</f>
        <v>2480</v>
      </c>
      <c r="Q14" s="6" t="n">
        <f aca="false">MIN(B14,$D$2)</f>
        <v>640</v>
      </c>
      <c r="R14" s="6" t="n">
        <f aca="false">B14-Q14</f>
        <v>3680</v>
      </c>
      <c r="S14" s="6" t="n">
        <f aca="false">B14-T14</f>
        <v>3040</v>
      </c>
      <c r="T14" s="6" t="n">
        <f aca="false">MIN(B14,$E$2)</f>
        <v>1280</v>
      </c>
      <c r="U14" s="6" t="n">
        <f aca="false">IF(F14=0,Q14,S14)</f>
        <v>3040</v>
      </c>
      <c r="V14" s="6" t="n">
        <f aca="false">B14-U14</f>
        <v>1280</v>
      </c>
      <c r="W14" s="6" t="n">
        <f aca="false">MIN(MAX($B14/2+($D$2-$E$2)/2,0),$B14)</f>
        <v>1840</v>
      </c>
      <c r="X14" s="6" t="n">
        <f aca="false">MIN(MAX($B14/2+($E$2-$D$2)/2,0),$B14)</f>
        <v>2480</v>
      </c>
      <c r="Y14" s="6" t="n">
        <f aca="false">IF(F14=1,IF(J14&lt;$E$2,S14,I14),MIN(I14,Q14))</f>
        <v>2160</v>
      </c>
      <c r="Z14" s="6" t="n">
        <f aca="false">B14-Y14</f>
        <v>2160</v>
      </c>
      <c r="AA14" s="6" t="n">
        <f aca="false">$B14/2</f>
        <v>2160</v>
      </c>
      <c r="AB14" s="6" t="n">
        <f aca="false">$B14/2</f>
        <v>2160</v>
      </c>
      <c r="AC14" s="0" t="n">
        <f aca="false">K14/L14</f>
        <v>0.714285714285714</v>
      </c>
    </row>
    <row r="15" customFormat="false" ht="14.4" hidden="false" customHeight="false" outlineLevel="0" collapsed="false">
      <c r="A15" s="0" t="n">
        <v>11</v>
      </c>
      <c r="B15" s="0" t="n">
        <f aca="false">$B$5*C15</f>
        <v>5520</v>
      </c>
      <c r="C15" s="0" t="n">
        <v>23</v>
      </c>
      <c r="D15" s="0" t="n">
        <f aca="false">IF(B15&gt;=$D$2,1,0)</f>
        <v>1</v>
      </c>
      <c r="E15" s="0" t="n">
        <f aca="false">IF(B15&gt;=$E$2,1,0)</f>
        <v>1</v>
      </c>
      <c r="F15" s="0" t="n">
        <f aca="false">IF(B15&gt;=($D$2+$E$2),1,0)</f>
        <v>1</v>
      </c>
      <c r="G15" s="6" t="n">
        <f aca="false">$B15/(1+($E$2/$D$2))</f>
        <v>1840</v>
      </c>
      <c r="H15" s="6" t="n">
        <f aca="false">$B15/(1+($D$2/$E$2))</f>
        <v>3680</v>
      </c>
      <c r="I15" s="6" t="n">
        <f aca="false">$B15/(1+1/$F$2)</f>
        <v>2760</v>
      </c>
      <c r="J15" s="6" t="n">
        <f aca="false">$B15/(1+$F$2)</f>
        <v>2760</v>
      </c>
      <c r="K15" s="6" t="n">
        <f aca="false">(G15+I15)/2</f>
        <v>2300</v>
      </c>
      <c r="L15" s="6" t="n">
        <f aca="false">(H15+J15)/2</f>
        <v>3220</v>
      </c>
      <c r="M15" s="6" t="n">
        <f aca="false">$B15/(1+1/$G$2)</f>
        <v>1840</v>
      </c>
      <c r="N15" s="6" t="n">
        <f aca="false">$B15/(1+$G$2)</f>
        <v>3680</v>
      </c>
      <c r="O15" s="6" t="n">
        <f aca="false">IF($F15=0,G15,D$2+(($B15-SUM($D$2:$E$2))/(1+1/$F$2)))</f>
        <v>2440</v>
      </c>
      <c r="P15" s="6" t="n">
        <f aca="false">IF($F15=0,H15,E$2+(($B15-SUM($D$2:$E$2))/(1+$F$2)))</f>
        <v>3080</v>
      </c>
      <c r="Q15" s="6" t="n">
        <f aca="false">MIN(B15,$D$2)</f>
        <v>640</v>
      </c>
      <c r="R15" s="6" t="n">
        <f aca="false">B15-Q15</f>
        <v>4880</v>
      </c>
      <c r="S15" s="6" t="n">
        <f aca="false">B15-T15</f>
        <v>4240</v>
      </c>
      <c r="T15" s="6" t="n">
        <f aca="false">MIN(B15,$E$2)</f>
        <v>1280</v>
      </c>
      <c r="U15" s="6" t="n">
        <f aca="false">IF(F15=0,Q15,S15)</f>
        <v>4240</v>
      </c>
      <c r="V15" s="6" t="n">
        <f aca="false">B15-U15</f>
        <v>1280</v>
      </c>
      <c r="W15" s="6" t="n">
        <f aca="false">MIN(MAX($B15/2+($D$2-$E$2)/2,0),$B15)</f>
        <v>2440</v>
      </c>
      <c r="X15" s="6" t="n">
        <f aca="false">MIN(MAX($B15/2+($E$2-$D$2)/2,0),$B15)</f>
        <v>3080</v>
      </c>
      <c r="Y15" s="6" t="n">
        <f aca="false">IF(F15=1,IF(J15&lt;$E$2,S15,I15),MIN(I15,Q15))</f>
        <v>2760</v>
      </c>
      <c r="Z15" s="6" t="n">
        <f aca="false">B15-Y15</f>
        <v>2760</v>
      </c>
      <c r="AA15" s="6" t="n">
        <f aca="false">$B15/2</f>
        <v>2760</v>
      </c>
      <c r="AB15" s="6" t="n">
        <f aca="false">$B15/2</f>
        <v>2760</v>
      </c>
      <c r="AC15" s="0" t="n">
        <f aca="false">K15/L15</f>
        <v>0.714285714285714</v>
      </c>
    </row>
    <row r="16" customFormat="false" ht="14.4" hidden="false" customHeight="false" outlineLevel="0" collapsed="false">
      <c r="A16" s="0" t="n">
        <v>12</v>
      </c>
      <c r="B16" s="0" t="n">
        <f aca="false">$B$5*C16</f>
        <v>6720</v>
      </c>
      <c r="C16" s="0" t="n">
        <v>28</v>
      </c>
      <c r="D16" s="4" t="n">
        <f aca="false">IF(B16&gt;=$D$2,1,0)</f>
        <v>1</v>
      </c>
      <c r="E16" s="4" t="n">
        <f aca="false">IF(B16&gt;=$E$2,1,0)</f>
        <v>1</v>
      </c>
      <c r="F16" s="4" t="n">
        <f aca="false">IF(B16&gt;=($D$2+$E$2),1,0)</f>
        <v>1</v>
      </c>
      <c r="G16" s="6" t="n">
        <f aca="false">$B16/(1+($E$2/$D$2))</f>
        <v>2240</v>
      </c>
      <c r="H16" s="6" t="n">
        <f aca="false">$B16/(1+($D$2/$E$2))</f>
        <v>4480</v>
      </c>
      <c r="I16" s="6" t="n">
        <f aca="false">$B16/(1+1/$F$2)</f>
        <v>3360</v>
      </c>
      <c r="J16" s="6" t="n">
        <f aca="false">$B16/(1+$F$2)</f>
        <v>3360</v>
      </c>
      <c r="K16" s="6" t="n">
        <f aca="false">(G16+I16)/2</f>
        <v>2800</v>
      </c>
      <c r="L16" s="6" t="n">
        <f aca="false">(H16+J16)/2</f>
        <v>3920</v>
      </c>
      <c r="M16" s="6" t="n">
        <f aca="false">$B16/(1+1/$G$2)</f>
        <v>2240</v>
      </c>
      <c r="N16" s="6" t="n">
        <f aca="false">$B16/(1+$G$2)</f>
        <v>4480</v>
      </c>
      <c r="O16" s="6" t="n">
        <f aca="false">IF($F16=0,G16,D$2+(($B16-SUM($D$2:$E$2))/(1+1/$F$2)))</f>
        <v>3040</v>
      </c>
      <c r="P16" s="6" t="n">
        <f aca="false">IF($F16=0,H16,E$2+(($B16-SUM($D$2:$E$2))/(1+$F$2)))</f>
        <v>3680</v>
      </c>
      <c r="Q16" s="6" t="n">
        <f aca="false">MIN(B16,$D$2)</f>
        <v>640</v>
      </c>
      <c r="R16" s="6" t="n">
        <f aca="false">B16-Q16</f>
        <v>6080</v>
      </c>
      <c r="S16" s="6" t="n">
        <f aca="false">B16-T16</f>
        <v>5440</v>
      </c>
      <c r="T16" s="6" t="n">
        <f aca="false">MIN(B16,$E$2)</f>
        <v>1280</v>
      </c>
      <c r="U16" s="6" t="n">
        <f aca="false">IF(F16=0,Q16,S16)</f>
        <v>5440</v>
      </c>
      <c r="V16" s="6" t="n">
        <f aca="false">B16-U16</f>
        <v>1280</v>
      </c>
      <c r="W16" s="6" t="n">
        <f aca="false">MIN(MAX($B16/2+($D$2-$E$2)/2,0),$B16)</f>
        <v>3040</v>
      </c>
      <c r="X16" s="6" t="n">
        <f aca="false">MIN(MAX($B16/2+($E$2-$D$2)/2,0),$B16)</f>
        <v>3680</v>
      </c>
      <c r="Y16" s="6" t="n">
        <f aca="false">IF(F16=1,IF(J16&lt;$E$2,S16,I16),MIN(I16,Q16))</f>
        <v>3360</v>
      </c>
      <c r="Z16" s="6" t="n">
        <f aca="false">B16-Y16</f>
        <v>3360</v>
      </c>
      <c r="AA16" s="6" t="n">
        <f aca="false">$B16/2</f>
        <v>3360</v>
      </c>
      <c r="AB16" s="6" t="n">
        <f aca="false">$B16/2</f>
        <v>3360</v>
      </c>
      <c r="AC16" s="0" t="n">
        <f aca="false">K16/L16</f>
        <v>0.714285714285714</v>
      </c>
    </row>
    <row r="17" customFormat="false" ht="14.4" hidden="false" customHeight="false" outlineLevel="0" collapsed="false">
      <c r="A17" s="0" t="n">
        <v>13</v>
      </c>
      <c r="B17" s="0" t="n">
        <f aca="false">$B$5*C17</f>
        <v>7920</v>
      </c>
      <c r="C17" s="0" t="n">
        <v>33</v>
      </c>
      <c r="D17" s="0" t="n">
        <f aca="false">IF(B17&gt;=$D$2,1,0)</f>
        <v>1</v>
      </c>
      <c r="E17" s="0" t="n">
        <f aca="false">IF(B17&gt;=$E$2,1,0)</f>
        <v>1</v>
      </c>
      <c r="F17" s="0" t="n">
        <f aca="false">IF(B17&gt;=($D$2+$E$2),1,0)</f>
        <v>1</v>
      </c>
      <c r="G17" s="6" t="n">
        <f aca="false">$B17/(1+($E$2/$D$2))</f>
        <v>2640</v>
      </c>
      <c r="H17" s="6" t="n">
        <f aca="false">$B17/(1+($D$2/$E$2))</f>
        <v>5280</v>
      </c>
      <c r="I17" s="6" t="n">
        <f aca="false">$B17/(1+1/$F$2)</f>
        <v>3960</v>
      </c>
      <c r="J17" s="6" t="n">
        <f aca="false">$B17/(1+$F$2)</f>
        <v>3960</v>
      </c>
      <c r="K17" s="6" t="n">
        <f aca="false">(G17+I17)/2</f>
        <v>3300</v>
      </c>
      <c r="L17" s="6" t="n">
        <f aca="false">(H17+J17)/2</f>
        <v>4620</v>
      </c>
      <c r="M17" s="6" t="n">
        <f aca="false">$B17/(1+1/$G$2)</f>
        <v>2640</v>
      </c>
      <c r="N17" s="6" t="n">
        <f aca="false">$B17/(1+$G$2)</f>
        <v>5280</v>
      </c>
      <c r="O17" s="6" t="n">
        <f aca="false">IF($F17=0,G17,D$2+(($B17-SUM($D$2:$E$2))/(1+1/$F$2)))</f>
        <v>3640</v>
      </c>
      <c r="P17" s="6" t="n">
        <f aca="false">IF($F17=0,H17,E$2+(($B17-SUM($D$2:$E$2))/(1+$F$2)))</f>
        <v>4280</v>
      </c>
      <c r="Q17" s="6" t="n">
        <f aca="false">MIN(B17,$D$2)</f>
        <v>640</v>
      </c>
      <c r="R17" s="6" t="n">
        <f aca="false">B17-Q17</f>
        <v>7280</v>
      </c>
      <c r="S17" s="6" t="n">
        <f aca="false">B17-T17</f>
        <v>6640</v>
      </c>
      <c r="T17" s="6" t="n">
        <f aca="false">MIN(B17,$E$2)</f>
        <v>1280</v>
      </c>
      <c r="U17" s="6" t="n">
        <f aca="false">IF(F17=0,Q17,S17)</f>
        <v>6640</v>
      </c>
      <c r="V17" s="6" t="n">
        <f aca="false">B17-U17</f>
        <v>1280</v>
      </c>
      <c r="W17" s="6" t="n">
        <f aca="false">MIN(MAX($B17/2+($D$2-$E$2)/2,0),$B17)</f>
        <v>3640</v>
      </c>
      <c r="X17" s="6" t="n">
        <f aca="false">MIN(MAX($B17/2+($E$2-$D$2)/2,0),$B17)</f>
        <v>4280</v>
      </c>
      <c r="Y17" s="6" t="n">
        <f aca="false">IF(F17=1,IF(J17&lt;$E$2,S17,I17),MIN(I17,Q17))</f>
        <v>3960</v>
      </c>
      <c r="Z17" s="6" t="n">
        <f aca="false">B17-Y17</f>
        <v>3960</v>
      </c>
      <c r="AA17" s="6" t="n">
        <f aca="false">$B17/2</f>
        <v>3960</v>
      </c>
      <c r="AB17" s="6" t="n">
        <f aca="false">$B17/2</f>
        <v>3960</v>
      </c>
      <c r="AC17" s="0" t="n">
        <f aca="false">K17/L17</f>
        <v>0.714285714285714</v>
      </c>
    </row>
    <row r="18" customFormat="false" ht="14.4" hidden="false" customHeight="false" outlineLevel="0" collapsed="false">
      <c r="A18" s="0" t="n">
        <v>14</v>
      </c>
      <c r="B18" s="0" t="n">
        <f aca="false">$B$5*C18</f>
        <v>0</v>
      </c>
      <c r="D18" s="4" t="n">
        <f aca="false">IF(B18&gt;=$D$2,1,0)</f>
        <v>0</v>
      </c>
      <c r="E18" s="4" t="n">
        <f aca="false">IF(B18&gt;=$E$2,1,0)</f>
        <v>0</v>
      </c>
      <c r="F18" s="4" t="n">
        <f aca="false">IF(B18&gt;=($D$2+$E$2),1,0)</f>
        <v>0</v>
      </c>
      <c r="G18" s="6" t="n">
        <f aca="false">$B18/(1+($E$2/$D$2))</f>
        <v>0</v>
      </c>
      <c r="H18" s="6" t="n">
        <f aca="false">$B18/(1+($D$2/$E$2))</f>
        <v>0</v>
      </c>
      <c r="I18" s="6" t="n">
        <f aca="false">$B18/(1+1/$F$2)</f>
        <v>0</v>
      </c>
      <c r="J18" s="6" t="n">
        <f aca="false">$B18/(1+$F$2)</f>
        <v>0</v>
      </c>
      <c r="K18" s="6" t="n">
        <f aca="false">(G18+I18)/2</f>
        <v>0</v>
      </c>
      <c r="L18" s="6" t="n">
        <f aca="false">(H18+J18)/2</f>
        <v>0</v>
      </c>
      <c r="M18" s="6" t="n">
        <f aca="false">$B18/(1+1/$G$2)</f>
        <v>0</v>
      </c>
      <c r="N18" s="6" t="n">
        <f aca="false">$B18/(1+$G$2)</f>
        <v>0</v>
      </c>
      <c r="O18" s="6" t="n">
        <f aca="false">IF($F18=0,G18,D$2+(($B18-SUM($D$2:$E$2))/(1+1/$F$2)))</f>
        <v>0</v>
      </c>
      <c r="P18" s="6" t="n">
        <f aca="false">IF($F18=0,H18,E$2+(($B18-SUM($D$2:$E$2))/(1+$F$2)))</f>
        <v>0</v>
      </c>
      <c r="Q18" s="6" t="n">
        <f aca="false">MIN(B18,$D$2)</f>
        <v>0</v>
      </c>
      <c r="R18" s="6" t="n">
        <f aca="false">B18-Q18</f>
        <v>0</v>
      </c>
      <c r="S18" s="6" t="n">
        <f aca="false">B18-T18</f>
        <v>0</v>
      </c>
      <c r="T18" s="6" t="n">
        <f aca="false">MIN(B18,$E$2)</f>
        <v>0</v>
      </c>
      <c r="U18" s="6" t="n">
        <f aca="false">IF(F18=0,Q18,S18)</f>
        <v>0</v>
      </c>
      <c r="V18" s="6" t="n">
        <f aca="false">B18-U18</f>
        <v>0</v>
      </c>
      <c r="W18" s="6" t="n">
        <f aca="false">MIN(MAX($B18/2+($D$2-$E$2)/2,0),$B18)</f>
        <v>0</v>
      </c>
      <c r="X18" s="6" t="n">
        <f aca="false">MIN(MAX($B18/2+($E$2-$D$2)/2,0),$B18)</f>
        <v>0</v>
      </c>
      <c r="Y18" s="6" t="n">
        <f aca="false">IF(D18=0,I18,IF(E18=0,Q18,IF(J18&lt;$E$2,S18,I18)))</f>
        <v>0</v>
      </c>
      <c r="Z18" s="6" t="n">
        <f aca="false">B18-Y18</f>
        <v>0</v>
      </c>
      <c r="AA18" s="6" t="n">
        <f aca="false">$B18/2</f>
        <v>0</v>
      </c>
      <c r="AB18" s="6" t="n">
        <f aca="false">$B18/2</f>
        <v>0</v>
      </c>
      <c r="AC18" s="0" t="e">
        <f aca="false">K18/L18</f>
        <v>#DIV/0!</v>
      </c>
    </row>
    <row r="19" customFormat="false" ht="14.4" hidden="false" customHeight="false" outlineLevel="0" collapsed="false"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customFormat="false" ht="14.4" hidden="false" customHeight="false" outlineLevel="0" collapsed="false">
      <c r="C20" s="0" t="n">
        <f aca="false">1920</f>
        <v>1920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</sheetData>
  <mergeCells count="10">
    <mergeCell ref="G3:H3"/>
    <mergeCell ref="I3:J3"/>
    <mergeCell ref="K3:L3"/>
    <mergeCell ref="M3:N3"/>
    <mergeCell ref="O3:P3"/>
    <mergeCell ref="Q3:R3"/>
    <mergeCell ref="S3:T3"/>
    <mergeCell ref="W3:X3"/>
    <mergeCell ref="Y3:Z3"/>
    <mergeCell ref="AA3:AB3"/>
  </mergeCells>
  <conditionalFormatting sqref="G5:G18;I5:I18;K5:K18;M5:M18;O5:O18;Q5:Q18;S5:S18;U5:U18;W5:W18;AA5:AA18">
    <cfRule type="cellIs" priority="2" operator="lessThan" aboveAverage="0" equalAverage="0" bottom="0" percent="0" rank="0" text="" dxfId="0">
      <formula>$D$2</formula>
    </cfRule>
  </conditionalFormatting>
  <conditionalFormatting sqref="H5:H18;J5:J18;L5:L18;N5:N18;P5:P18;R5:R18;T5:T18;V5:V18;X5:X18;AB5:AB18">
    <cfRule type="cellIs" priority="3" operator="lessThan" aboveAverage="0" equalAverage="0" bottom="0" percent="0" rank="0" text="" dxfId="1">
      <formula>$E$2</formula>
    </cfRule>
  </conditionalFormatting>
  <conditionalFormatting sqref="Y5:Y18">
    <cfRule type="cellIs" priority="4" operator="lessThan" aboveAverage="0" equalAverage="0" bottom="0" percent="0" rank="0" text="" dxfId="2">
      <formula>$D$2</formula>
    </cfRule>
  </conditionalFormatting>
  <conditionalFormatting sqref="Z5:Z18">
    <cfRule type="cellIs" priority="5" operator="lessThan" aboveAverage="0" equalAverage="0" bottom="0" percent="0" rank="0" text="" dxfId="3">
      <formula>$E$2</formula>
    </cfRule>
  </conditionalFormatting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20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G5" activeCellId="0" sqref="G5:J17"/>
    </sheetView>
  </sheetViews>
  <sheetFormatPr defaultRowHeight="14.4"/>
  <cols>
    <col collapsed="false" hidden="false" max="1" min="1" style="0" width="11.2040816326531"/>
    <col collapsed="false" hidden="false" max="5" min="2" style="0" width="10.530612244898"/>
    <col collapsed="false" hidden="false" max="6" min="6" style="0" width="16.8724489795918"/>
    <col collapsed="false" hidden="false" max="1025" min="7" style="0" width="10.530612244898"/>
  </cols>
  <sheetData>
    <row r="1" customFormat="false" ht="14.4" hidden="false" customHeight="false" outlineLevel="0" collapsed="false">
      <c r="D1" s="0" t="s">
        <v>43</v>
      </c>
      <c r="E1" s="0" t="s">
        <v>44</v>
      </c>
      <c r="F1" s="0" t="s">
        <v>2</v>
      </c>
      <c r="G1" s="0" t="s">
        <v>3</v>
      </c>
      <c r="I1" s="0" t="s">
        <v>42</v>
      </c>
    </row>
    <row r="2" customFormat="false" ht="14.4" hidden="false" customHeight="false" outlineLevel="0" collapsed="false">
      <c r="D2" s="0" t="n">
        <f aca="false">('Block1 alte Studie'!C2*'Block 1 neu E'!$I$2+'Block1 alte Studie'!D2*'Block 1 neu E'!$I$2)/2</f>
        <v>960</v>
      </c>
      <c r="E2" s="0" t="n">
        <f aca="false">('Block1 alte Studie'!C2*'Block 1 neu E'!$I$2+'Block1 alte Studie'!D2*'Block 1 neu E'!$I$2)/2</f>
        <v>960</v>
      </c>
      <c r="F2" s="0" t="n">
        <v>2</v>
      </c>
      <c r="G2" s="1" t="n">
        <f aca="false">(D2/E2)*F2</f>
        <v>2</v>
      </c>
      <c r="H2" s="1"/>
      <c r="I2" s="1" t="n">
        <v>1.28</v>
      </c>
      <c r="J2" s="1" t="n">
        <f aca="false">D2+E2</f>
        <v>1920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="2" customFormat="true" ht="47.25" hidden="false" customHeight="true" outlineLevel="0" collapsed="false"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  <c r="O3" s="3" t="s">
        <v>8</v>
      </c>
      <c r="P3" s="3"/>
      <c r="Q3" s="3" t="s">
        <v>45</v>
      </c>
      <c r="R3" s="3"/>
      <c r="S3" s="3" t="s">
        <v>46</v>
      </c>
      <c r="T3" s="3"/>
      <c r="U3" s="5" t="s">
        <v>47</v>
      </c>
      <c r="V3" s="5"/>
      <c r="W3" s="3" t="s">
        <v>10</v>
      </c>
      <c r="X3" s="3"/>
      <c r="Y3" s="3" t="s">
        <v>48</v>
      </c>
      <c r="Z3" s="3"/>
      <c r="AA3" s="3" t="s">
        <v>11</v>
      </c>
      <c r="AB3" s="3"/>
    </row>
    <row r="4" customFormat="false" ht="28.8" hidden="false" customHeight="false" outlineLevel="0" collapsed="false">
      <c r="A4" s="2"/>
      <c r="B4" s="2" t="s">
        <v>12</v>
      </c>
      <c r="D4" s="2" t="s">
        <v>49</v>
      </c>
      <c r="E4" s="2" t="s">
        <v>50</v>
      </c>
      <c r="F4" s="2" t="s">
        <v>15</v>
      </c>
      <c r="G4" s="2" t="s">
        <v>51</v>
      </c>
      <c r="H4" s="2" t="s">
        <v>52</v>
      </c>
      <c r="I4" s="2" t="s">
        <v>51</v>
      </c>
      <c r="J4" s="2" t="s">
        <v>52</v>
      </c>
      <c r="K4" s="2" t="s">
        <v>51</v>
      </c>
      <c r="L4" s="2" t="s">
        <v>52</v>
      </c>
      <c r="M4" s="2" t="s">
        <v>51</v>
      </c>
      <c r="N4" s="2" t="s">
        <v>52</v>
      </c>
      <c r="O4" s="2" t="s">
        <v>51</v>
      </c>
      <c r="P4" s="2" t="s">
        <v>52</v>
      </c>
      <c r="Q4" s="2" t="s">
        <v>51</v>
      </c>
      <c r="R4" s="2" t="s">
        <v>52</v>
      </c>
      <c r="S4" s="2" t="s">
        <v>51</v>
      </c>
      <c r="T4" s="2" t="s">
        <v>52</v>
      </c>
      <c r="U4" s="2" t="s">
        <v>51</v>
      </c>
      <c r="V4" s="2" t="s">
        <v>52</v>
      </c>
      <c r="W4" s="2" t="s">
        <v>16</v>
      </c>
      <c r="X4" s="2" t="s">
        <v>17</v>
      </c>
      <c r="Y4" s="2" t="s">
        <v>51</v>
      </c>
      <c r="Z4" s="2" t="s">
        <v>52</v>
      </c>
      <c r="AA4" s="2" t="s">
        <v>16</v>
      </c>
      <c r="AB4" s="2" t="s">
        <v>17</v>
      </c>
    </row>
    <row r="5" customFormat="false" ht="14.4" hidden="false" customHeight="false" outlineLevel="0" collapsed="false">
      <c r="A5" s="0" t="n">
        <v>1</v>
      </c>
      <c r="B5" s="0" t="n">
        <v>240</v>
      </c>
      <c r="D5" s="4" t="n">
        <f aca="false">IF(B5&gt;=$D$2,1,0)</f>
        <v>0</v>
      </c>
      <c r="E5" s="4" t="n">
        <f aca="false">IF(B5&gt;=$E$2,1,0)</f>
        <v>0</v>
      </c>
      <c r="F5" s="4" t="n">
        <f aca="false">IF(B5&gt;=($D$2+$E$2),1,0)</f>
        <v>0</v>
      </c>
      <c r="G5" s="6" t="n">
        <f aca="false">$B5/(1+($E$2/$D$2))</f>
        <v>120</v>
      </c>
      <c r="H5" s="6" t="n">
        <f aca="false">$B5/(1+($D$2/$E$2))</f>
        <v>120</v>
      </c>
      <c r="I5" s="6" t="n">
        <f aca="false">$B5/(1+1/$F$2)</f>
        <v>160</v>
      </c>
      <c r="J5" s="6" t="n">
        <f aca="false">$B5/(1+$F$2)</f>
        <v>80</v>
      </c>
      <c r="K5" s="6" t="n">
        <f aca="false">(G5+I5)/2</f>
        <v>140</v>
      </c>
      <c r="L5" s="6" t="n">
        <f aca="false">(H5+J5)/2</f>
        <v>100</v>
      </c>
      <c r="M5" s="6" t="n">
        <f aca="false">$B5/(1+1/$G$2)</f>
        <v>160</v>
      </c>
      <c r="N5" s="6" t="n">
        <f aca="false">$B5/(1+$G$2)</f>
        <v>80</v>
      </c>
      <c r="O5" s="6" t="n">
        <f aca="false">IF($F5=0,G5,D$2+(($B5-SUM($D$2:$E$2))/(1+1/$F$2)))</f>
        <v>120</v>
      </c>
      <c r="P5" s="6" t="n">
        <f aca="false">IF($F5=0,H5,E$2+(($B5-SUM($D$2:$E$2))/(1+$F$2)))</f>
        <v>120</v>
      </c>
      <c r="Q5" s="6" t="n">
        <f aca="false">MIN(B5,$D$2)</f>
        <v>240</v>
      </c>
      <c r="R5" s="6" t="n">
        <f aca="false">B5-Q5</f>
        <v>0</v>
      </c>
      <c r="S5" s="6" t="n">
        <f aca="false">B5-T5</f>
        <v>0</v>
      </c>
      <c r="T5" s="6" t="n">
        <f aca="false">MIN(B5,$E$2)</f>
        <v>240</v>
      </c>
      <c r="U5" s="6" t="n">
        <f aca="false">IF(F5=0,Q5,S5)</f>
        <v>240</v>
      </c>
      <c r="V5" s="6" t="n">
        <f aca="false">B5-U5</f>
        <v>0</v>
      </c>
      <c r="W5" s="6" t="n">
        <f aca="false">MIN(MAX($B5/2+($D$2-$E$2)/2,0),$B5)</f>
        <v>120</v>
      </c>
      <c r="X5" s="6" t="n">
        <f aca="false">MIN(MAX($B5/2+($E$2-$D$2)/2,0),$B5)</f>
        <v>120</v>
      </c>
      <c r="Y5" s="6" t="n">
        <f aca="false">IF(F5=1,IF(J5&lt;$E$2,S5,I5),MIN(I5,Q5))</f>
        <v>160</v>
      </c>
      <c r="Z5" s="6" t="n">
        <f aca="false">B5-Y5</f>
        <v>80</v>
      </c>
      <c r="AA5" s="6" t="n">
        <f aca="false">$B5/2</f>
        <v>120</v>
      </c>
      <c r="AB5" s="6" t="n">
        <f aca="false">$B5/2</f>
        <v>120</v>
      </c>
      <c r="AC5" s="0" t="n">
        <f aca="false">K5/L5</f>
        <v>1.4</v>
      </c>
    </row>
    <row r="6" customFormat="false" ht="14.4" hidden="false" customHeight="false" outlineLevel="0" collapsed="false">
      <c r="A6" s="0" t="n">
        <v>2</v>
      </c>
      <c r="B6" s="0" t="n">
        <f aca="false">$B$5*C6</f>
        <v>360</v>
      </c>
      <c r="C6" s="0" t="n">
        <v>1.5</v>
      </c>
      <c r="D6" s="4" t="n">
        <f aca="false">IF(B6&gt;=$D$2,1,0)</f>
        <v>0</v>
      </c>
      <c r="E6" s="4" t="n">
        <f aca="false">IF(B6&gt;=$E$2,1,0)</f>
        <v>0</v>
      </c>
      <c r="F6" s="4" t="n">
        <f aca="false">IF(B6&gt;=($D$2+$E$2),1,0)</f>
        <v>0</v>
      </c>
      <c r="G6" s="6" t="n">
        <f aca="false">$B6/(1+($E$2/$D$2))</f>
        <v>180</v>
      </c>
      <c r="H6" s="6" t="n">
        <f aca="false">$B6/(1+($D$2/$E$2))</f>
        <v>180</v>
      </c>
      <c r="I6" s="6" t="n">
        <f aca="false">$B6/(1+1/$F$2)</f>
        <v>240</v>
      </c>
      <c r="J6" s="6" t="n">
        <f aca="false">$B6/(1+$F$2)</f>
        <v>120</v>
      </c>
      <c r="K6" s="6" t="n">
        <f aca="false">(G6+I6)/2</f>
        <v>210</v>
      </c>
      <c r="L6" s="6" t="n">
        <f aca="false">(H6+J6)/2</f>
        <v>150</v>
      </c>
      <c r="M6" s="6" t="n">
        <f aca="false">$B6/(1+1/$G$2)</f>
        <v>240</v>
      </c>
      <c r="N6" s="6" t="n">
        <f aca="false">$B6/(1+$G$2)</f>
        <v>120</v>
      </c>
      <c r="O6" s="6" t="n">
        <f aca="false">IF($F6=0,G6,D$2+(($B6-SUM($D$2:$E$2))/(1+1/$F$2)))</f>
        <v>180</v>
      </c>
      <c r="P6" s="6" t="n">
        <f aca="false">IF($F6=0,H6,E$2+(($B6-SUM($D$2:$E$2))/(1+$F$2)))</f>
        <v>180</v>
      </c>
      <c r="Q6" s="6" t="n">
        <f aca="false">MIN(B6,$D$2)</f>
        <v>360</v>
      </c>
      <c r="R6" s="6" t="n">
        <f aca="false">B6-Q6</f>
        <v>0</v>
      </c>
      <c r="S6" s="6" t="n">
        <f aca="false">B6-T6</f>
        <v>0</v>
      </c>
      <c r="T6" s="6" t="n">
        <f aca="false">MIN(B6,$E$2)</f>
        <v>360</v>
      </c>
      <c r="U6" s="6" t="n">
        <f aca="false">IF(F6=0,Q6,S6)</f>
        <v>360</v>
      </c>
      <c r="V6" s="6" t="n">
        <f aca="false">B6-U6</f>
        <v>0</v>
      </c>
      <c r="W6" s="6" t="n">
        <f aca="false">MIN(MAX($B6/2+($D$2-$E$2)/2,0),$B6)</f>
        <v>180</v>
      </c>
      <c r="X6" s="6" t="n">
        <f aca="false">MIN(MAX($B6/2+($E$2-$D$2)/2,0),$B6)</f>
        <v>180</v>
      </c>
      <c r="Y6" s="6" t="n">
        <f aca="false">IF(F6=1,IF(J6&lt;$E$2,S6,I6),MIN(I6,Q6))</f>
        <v>240</v>
      </c>
      <c r="Z6" s="6" t="n">
        <f aca="false">B6-Y6</f>
        <v>120</v>
      </c>
      <c r="AA6" s="6" t="n">
        <f aca="false">$B6/2</f>
        <v>180</v>
      </c>
      <c r="AB6" s="6" t="n">
        <f aca="false">$B6/2</f>
        <v>180</v>
      </c>
      <c r="AC6" s="0" t="n">
        <f aca="false">K6/L6</f>
        <v>1.4</v>
      </c>
    </row>
    <row r="7" customFormat="false" ht="14.4" hidden="false" customHeight="false" outlineLevel="0" collapsed="false">
      <c r="A7" s="0" t="n">
        <v>3</v>
      </c>
      <c r="B7" s="0" t="n">
        <f aca="false">$B$5*C7</f>
        <v>480</v>
      </c>
      <c r="C7" s="0" t="n">
        <v>2</v>
      </c>
      <c r="D7" s="4" t="n">
        <f aca="false">IF(B7&gt;=$D$2,1,0)</f>
        <v>0</v>
      </c>
      <c r="E7" s="4" t="n">
        <f aca="false">IF(B7&gt;=$E$2,1,0)</f>
        <v>0</v>
      </c>
      <c r="F7" s="4" t="n">
        <f aca="false">IF(B7&gt;=($D$2+$E$2),1,0)</f>
        <v>0</v>
      </c>
      <c r="G7" s="6" t="n">
        <f aca="false">$B7/(1+($E$2/$D$2))</f>
        <v>240</v>
      </c>
      <c r="H7" s="6" t="n">
        <f aca="false">$B7/(1+($D$2/$E$2))</f>
        <v>240</v>
      </c>
      <c r="I7" s="6" t="n">
        <f aca="false">$B7/(1+1/$F$2)</f>
        <v>320</v>
      </c>
      <c r="J7" s="6" t="n">
        <f aca="false">$B7/(1+$F$2)</f>
        <v>160</v>
      </c>
      <c r="K7" s="6" t="n">
        <f aca="false">(G7+I7)/2</f>
        <v>280</v>
      </c>
      <c r="L7" s="6" t="n">
        <f aca="false">(H7+J7)/2</f>
        <v>200</v>
      </c>
      <c r="M7" s="6" t="n">
        <f aca="false">$B7/(1+1/$G$2)</f>
        <v>320</v>
      </c>
      <c r="N7" s="6" t="n">
        <f aca="false">$B7/(1+$G$2)</f>
        <v>160</v>
      </c>
      <c r="O7" s="6" t="n">
        <f aca="false">IF($F7=0,G7,D$2+(($B7-SUM($D$2:$E$2))/(1+1/$F$2)))</f>
        <v>240</v>
      </c>
      <c r="P7" s="6" t="n">
        <f aca="false">IF($F7=0,H7,E$2+(($B7-SUM($D$2:$E$2))/(1+$F$2)))</f>
        <v>240</v>
      </c>
      <c r="Q7" s="6" t="n">
        <f aca="false">MIN(B7,$D$2)</f>
        <v>480</v>
      </c>
      <c r="R7" s="6" t="n">
        <f aca="false">B7-Q7</f>
        <v>0</v>
      </c>
      <c r="S7" s="6" t="n">
        <f aca="false">B7-T7</f>
        <v>0</v>
      </c>
      <c r="T7" s="6" t="n">
        <f aca="false">MIN(B7,$E$2)</f>
        <v>480</v>
      </c>
      <c r="U7" s="6" t="n">
        <f aca="false">IF(F7=0,Q7,S7)</f>
        <v>480</v>
      </c>
      <c r="V7" s="6" t="n">
        <f aca="false">B7-U7</f>
        <v>0</v>
      </c>
      <c r="W7" s="6" t="n">
        <f aca="false">MIN(MAX($B7/2+($D$2-$E$2)/2,0),$B7)</f>
        <v>240</v>
      </c>
      <c r="X7" s="6" t="n">
        <f aca="false">MIN(MAX($B7/2+($E$2-$D$2)/2,0),$B7)</f>
        <v>240</v>
      </c>
      <c r="Y7" s="6" t="n">
        <f aca="false">IF(F7=1,IF(J7&lt;$E$2,S7,I7),MIN(I7,Q7))</f>
        <v>320</v>
      </c>
      <c r="Z7" s="6" t="n">
        <f aca="false">B7-Y7</f>
        <v>160</v>
      </c>
      <c r="AA7" s="6" t="n">
        <f aca="false">$B7/2</f>
        <v>240</v>
      </c>
      <c r="AB7" s="6" t="n">
        <f aca="false">$B7/2</f>
        <v>240</v>
      </c>
      <c r="AC7" s="0" t="n">
        <f aca="false">K7/L7</f>
        <v>1.4</v>
      </c>
    </row>
    <row r="8" customFormat="false" ht="14.4" hidden="false" customHeight="false" outlineLevel="0" collapsed="false">
      <c r="A8" s="0" t="n">
        <v>4</v>
      </c>
      <c r="B8" s="0" t="n">
        <f aca="false">$B$5*C8</f>
        <v>720</v>
      </c>
      <c r="C8" s="0" t="n">
        <v>3</v>
      </c>
      <c r="D8" s="4" t="n">
        <f aca="false">IF(B8&gt;=$D$2,1,0)</f>
        <v>0</v>
      </c>
      <c r="E8" s="4" t="n">
        <f aca="false">IF(B8&gt;=$E$2,1,0)</f>
        <v>0</v>
      </c>
      <c r="F8" s="4" t="n">
        <f aca="false">IF(B8&gt;=($D$2+$E$2),1,0)</f>
        <v>0</v>
      </c>
      <c r="G8" s="6" t="n">
        <f aca="false">$B8/(1+($E$2/$D$2))</f>
        <v>360</v>
      </c>
      <c r="H8" s="6" t="n">
        <f aca="false">$B8/(1+($D$2/$E$2))</f>
        <v>360</v>
      </c>
      <c r="I8" s="6" t="n">
        <f aca="false">$B8/(1+1/$F$2)</f>
        <v>480</v>
      </c>
      <c r="J8" s="6" t="n">
        <f aca="false">$B8/(1+$F$2)</f>
        <v>240</v>
      </c>
      <c r="K8" s="6" t="n">
        <f aca="false">(G8+I8)/2</f>
        <v>420</v>
      </c>
      <c r="L8" s="6" t="n">
        <f aca="false">(H8+J8)/2</f>
        <v>300</v>
      </c>
      <c r="M8" s="6" t="n">
        <f aca="false">$B8/(1+1/$G$2)</f>
        <v>480</v>
      </c>
      <c r="N8" s="6" t="n">
        <f aca="false">$B8/(1+$G$2)</f>
        <v>240</v>
      </c>
      <c r="O8" s="6" t="n">
        <f aca="false">IF($F8=0,G8,D$2+(($B8-SUM($D$2:$E$2))/(1+1/$F$2)))</f>
        <v>360</v>
      </c>
      <c r="P8" s="6" t="n">
        <f aca="false">IF($F8=0,H8,E$2+(($B8-SUM($D$2:$E$2))/(1+$F$2)))</f>
        <v>360</v>
      </c>
      <c r="Q8" s="6" t="n">
        <f aca="false">MIN(B8,$D$2)</f>
        <v>720</v>
      </c>
      <c r="R8" s="6" t="n">
        <f aca="false">B8-Q8</f>
        <v>0</v>
      </c>
      <c r="S8" s="6" t="n">
        <f aca="false">B8-T8</f>
        <v>0</v>
      </c>
      <c r="T8" s="6" t="n">
        <f aca="false">MIN(B8,$E$2)</f>
        <v>720</v>
      </c>
      <c r="U8" s="6" t="n">
        <f aca="false">IF(F8=0,Q8,S8)</f>
        <v>720</v>
      </c>
      <c r="V8" s="6" t="n">
        <f aca="false">B8-U8</f>
        <v>0</v>
      </c>
      <c r="W8" s="6" t="n">
        <f aca="false">MIN(MAX($B8/2+($D$2-$E$2)/2,0),$B8)</f>
        <v>360</v>
      </c>
      <c r="X8" s="6" t="n">
        <f aca="false">MIN(MAX($B8/2+($E$2-$D$2)/2,0),$B8)</f>
        <v>360</v>
      </c>
      <c r="Y8" s="6" t="n">
        <f aca="false">IF(F8=1,IF(J8&lt;$E$2,S8,I8),MIN(I8,Q8))</f>
        <v>480</v>
      </c>
      <c r="Z8" s="6" t="n">
        <f aca="false">B8-Y8</f>
        <v>240</v>
      </c>
      <c r="AA8" s="6" t="n">
        <f aca="false">$B8/2</f>
        <v>360</v>
      </c>
      <c r="AB8" s="6" t="n">
        <f aca="false">$B8/2</f>
        <v>360</v>
      </c>
      <c r="AC8" s="0" t="n">
        <f aca="false">K8/L8</f>
        <v>1.4</v>
      </c>
    </row>
    <row r="9" customFormat="false" ht="14.4" hidden="false" customHeight="false" outlineLevel="0" collapsed="false">
      <c r="A9" s="0" t="n">
        <v>5</v>
      </c>
      <c r="B9" s="0" t="n">
        <f aca="false">$B$5*C9</f>
        <v>1200</v>
      </c>
      <c r="C9" s="0" t="n">
        <v>5</v>
      </c>
      <c r="D9" s="4" t="n">
        <f aca="false">IF(B9&gt;=$D$2,1,0)</f>
        <v>1</v>
      </c>
      <c r="E9" s="4" t="n">
        <f aca="false">IF(B9&gt;=$E$2,1,0)</f>
        <v>1</v>
      </c>
      <c r="F9" s="4" t="n">
        <f aca="false">IF(B9&gt;=($D$2+$E$2),1,0)</f>
        <v>0</v>
      </c>
      <c r="G9" s="6" t="n">
        <f aca="false">$B9/(1+($E$2/$D$2))</f>
        <v>600</v>
      </c>
      <c r="H9" s="6" t="n">
        <f aca="false">$B9/(1+($D$2/$E$2))</f>
        <v>600</v>
      </c>
      <c r="I9" s="6" t="n">
        <f aca="false">$B9/(1+1/$F$2)</f>
        <v>800</v>
      </c>
      <c r="J9" s="6" t="n">
        <f aca="false">$B9/(1+$F$2)</f>
        <v>400</v>
      </c>
      <c r="K9" s="6" t="n">
        <f aca="false">(G9+I9)/2</f>
        <v>700</v>
      </c>
      <c r="L9" s="6" t="n">
        <f aca="false">(H9+J9)/2</f>
        <v>500</v>
      </c>
      <c r="M9" s="6" t="n">
        <f aca="false">$B9/(1+1/$G$2)</f>
        <v>800</v>
      </c>
      <c r="N9" s="6" t="n">
        <f aca="false">$B9/(1+$G$2)</f>
        <v>400</v>
      </c>
      <c r="O9" s="6" t="n">
        <f aca="false">IF($F9=0,G9,D$2+(($B9-SUM($D$2:$E$2))/(1+1/$F$2)))</f>
        <v>600</v>
      </c>
      <c r="P9" s="6" t="n">
        <f aca="false">IF($F9=0,H9,E$2+(($B9-SUM($D$2:$E$2))/(1+$F$2)))</f>
        <v>600</v>
      </c>
      <c r="Q9" s="6" t="n">
        <f aca="false">MIN(B9,$D$2)</f>
        <v>960</v>
      </c>
      <c r="R9" s="6" t="n">
        <f aca="false">B9-Q9</f>
        <v>240</v>
      </c>
      <c r="S9" s="6" t="n">
        <f aca="false">B9-T9</f>
        <v>240</v>
      </c>
      <c r="T9" s="6" t="n">
        <f aca="false">MIN(B9,$E$2)</f>
        <v>960</v>
      </c>
      <c r="U9" s="6" t="n">
        <f aca="false">IF(F9=0,Q9,S9)</f>
        <v>960</v>
      </c>
      <c r="V9" s="6" t="n">
        <f aca="false">B9-U9</f>
        <v>240</v>
      </c>
      <c r="W9" s="6" t="n">
        <f aca="false">MIN(MAX($B9/2+($D$2-$E$2)/2,0),$B9)</f>
        <v>600</v>
      </c>
      <c r="X9" s="6" t="n">
        <f aca="false">MIN(MAX($B9/2+($E$2-$D$2)/2,0),$B9)</f>
        <v>600</v>
      </c>
      <c r="Y9" s="6" t="n">
        <f aca="false">IF(F9=1,IF(J9&lt;$E$2,S9,I9),MIN(I9,Q9))</f>
        <v>800</v>
      </c>
      <c r="Z9" s="6" t="n">
        <f aca="false">B9-Y9</f>
        <v>400</v>
      </c>
      <c r="AA9" s="6" t="n">
        <f aca="false">$B9/2</f>
        <v>600</v>
      </c>
      <c r="AB9" s="6" t="n">
        <f aca="false">$B9/2</f>
        <v>600</v>
      </c>
      <c r="AC9" s="0" t="n">
        <f aca="false">K9/L9</f>
        <v>1.4</v>
      </c>
    </row>
    <row r="10" customFormat="false" ht="14.4" hidden="false" customHeight="false" outlineLevel="0" collapsed="false">
      <c r="A10" s="0" t="n">
        <v>6</v>
      </c>
      <c r="B10" s="0" t="n">
        <f aca="false">$B$5*C10</f>
        <v>1680</v>
      </c>
      <c r="C10" s="0" t="n">
        <v>7</v>
      </c>
      <c r="D10" s="4" t="n">
        <f aca="false">IF(B10&gt;=$D$2,1,0)</f>
        <v>1</v>
      </c>
      <c r="E10" s="4" t="n">
        <f aca="false">IF(B10&gt;=$E$2,1,0)</f>
        <v>1</v>
      </c>
      <c r="F10" s="4" t="n">
        <f aca="false">IF(B10&gt;=($D$2+$E$2),1,0)</f>
        <v>0</v>
      </c>
      <c r="G10" s="6" t="n">
        <f aca="false">$B10/(1+($E$2/$D$2))</f>
        <v>840</v>
      </c>
      <c r="H10" s="6" t="n">
        <f aca="false">$B10/(1+($D$2/$E$2))</f>
        <v>840</v>
      </c>
      <c r="I10" s="6" t="n">
        <f aca="false">$B10/(1+1/$F$2)</f>
        <v>1120</v>
      </c>
      <c r="J10" s="6" t="n">
        <f aca="false">$B10/(1+$F$2)</f>
        <v>560</v>
      </c>
      <c r="K10" s="6" t="n">
        <f aca="false">(G10+I10)/2</f>
        <v>980</v>
      </c>
      <c r="L10" s="6" t="n">
        <f aca="false">(H10+J10)/2</f>
        <v>700</v>
      </c>
      <c r="M10" s="6" t="n">
        <f aca="false">$B10/(1+1/$G$2)</f>
        <v>1120</v>
      </c>
      <c r="N10" s="6" t="n">
        <f aca="false">$B10/(1+$G$2)</f>
        <v>560</v>
      </c>
      <c r="O10" s="6" t="n">
        <f aca="false">IF($F10=0,G10,D$2+(($B10-SUM($D$2:$E$2))/(1+1/$F$2)))</f>
        <v>840</v>
      </c>
      <c r="P10" s="6" t="n">
        <f aca="false">IF($F10=0,H10,E$2+(($B10-SUM($D$2:$E$2))/(1+$F$2)))</f>
        <v>840</v>
      </c>
      <c r="Q10" s="6" t="n">
        <f aca="false">MIN(B10,$D$2)</f>
        <v>960</v>
      </c>
      <c r="R10" s="6" t="n">
        <f aca="false">B10-Q10</f>
        <v>720</v>
      </c>
      <c r="S10" s="6" t="n">
        <f aca="false">B10-T10</f>
        <v>720</v>
      </c>
      <c r="T10" s="6" t="n">
        <f aca="false">MIN(B10,$E$2)</f>
        <v>960</v>
      </c>
      <c r="U10" s="6" t="n">
        <f aca="false">IF(F10=0,Q10,S10)</f>
        <v>960</v>
      </c>
      <c r="V10" s="6" t="n">
        <f aca="false">B10-U10</f>
        <v>720</v>
      </c>
      <c r="W10" s="6" t="n">
        <f aca="false">MIN(MAX($B10/2+($D$2-$E$2)/2,0),$B10)</f>
        <v>840</v>
      </c>
      <c r="X10" s="6" t="n">
        <f aca="false">MIN(MAX($B10/2+($E$2-$D$2)/2,0),$B10)</f>
        <v>840</v>
      </c>
      <c r="Y10" s="6" t="n">
        <f aca="false">IF(F10=1,IF(J10&lt;$E$2,S10,I10),MIN(I10,Q10))</f>
        <v>960</v>
      </c>
      <c r="Z10" s="6" t="n">
        <f aca="false">B10-Y10</f>
        <v>720</v>
      </c>
      <c r="AA10" s="6" t="n">
        <f aca="false">$B10/2</f>
        <v>840</v>
      </c>
      <c r="AB10" s="6" t="n">
        <f aca="false">$B10/2</f>
        <v>840</v>
      </c>
      <c r="AC10" s="0" t="n">
        <f aca="false">K10/L10</f>
        <v>1.4</v>
      </c>
    </row>
    <row r="11" customFormat="false" ht="14.4" hidden="false" customHeight="false" outlineLevel="0" collapsed="false">
      <c r="A11" s="0" t="n">
        <v>7</v>
      </c>
      <c r="B11" s="0" t="n">
        <f aca="false">$B$5*C11</f>
        <v>1920</v>
      </c>
      <c r="C11" s="0" t="n">
        <v>8</v>
      </c>
      <c r="D11" s="4" t="n">
        <f aca="false">IF(B11&gt;=$D$2,1,0)</f>
        <v>1</v>
      </c>
      <c r="E11" s="4" t="n">
        <f aca="false">IF(B11&gt;=$E$2,1,0)</f>
        <v>1</v>
      </c>
      <c r="F11" s="4" t="n">
        <f aca="false">IF(B11&gt;=($D$2+$E$2),1,0)</f>
        <v>1</v>
      </c>
      <c r="G11" s="6" t="n">
        <f aca="false">$B11/(1+($E$2/$D$2))</f>
        <v>960</v>
      </c>
      <c r="H11" s="6" t="n">
        <f aca="false">$B11/(1+($D$2/$E$2))</f>
        <v>960</v>
      </c>
      <c r="I11" s="6" t="n">
        <f aca="false">$B11/(1+1/$F$2)</f>
        <v>1280</v>
      </c>
      <c r="J11" s="6" t="n">
        <f aca="false">$B11/(1+$F$2)</f>
        <v>640</v>
      </c>
      <c r="K11" s="6" t="n">
        <f aca="false">(G11+I11)/2</f>
        <v>1120</v>
      </c>
      <c r="L11" s="6" t="n">
        <f aca="false">(H11+J11)/2</f>
        <v>800</v>
      </c>
      <c r="M11" s="6" t="n">
        <f aca="false">$B11/(1+1/$G$2)</f>
        <v>1280</v>
      </c>
      <c r="N11" s="6" t="n">
        <f aca="false">$B11/(1+$G$2)</f>
        <v>640</v>
      </c>
      <c r="O11" s="6" t="n">
        <f aca="false">IF($F11=0,G11,D$2+(($B11-SUM($D$2:$E$2))/(1+1/$F$2)))</f>
        <v>960</v>
      </c>
      <c r="P11" s="6" t="n">
        <f aca="false">IF($F11=0,H11,E$2+(($B11-SUM($D$2:$E$2))/(1+$F$2)))</f>
        <v>960</v>
      </c>
      <c r="Q11" s="6" t="n">
        <f aca="false">MIN(B11,$D$2)</f>
        <v>960</v>
      </c>
      <c r="R11" s="6" t="n">
        <f aca="false">B11-Q11</f>
        <v>960</v>
      </c>
      <c r="S11" s="6" t="n">
        <f aca="false">B11-T11</f>
        <v>960</v>
      </c>
      <c r="T11" s="6" t="n">
        <f aca="false">MIN(B11,$E$2)</f>
        <v>960</v>
      </c>
      <c r="U11" s="6" t="n">
        <f aca="false">IF(F11=0,Q11,S11)</f>
        <v>960</v>
      </c>
      <c r="V11" s="6" t="n">
        <f aca="false">B11-U11</f>
        <v>960</v>
      </c>
      <c r="W11" s="6" t="n">
        <f aca="false">MIN(MAX($B11/2+($D$2-$E$2)/2,0),$B11)</f>
        <v>960</v>
      </c>
      <c r="X11" s="6" t="n">
        <f aca="false">MIN(MAX($B11/2+($E$2-$D$2)/2,0),$B11)</f>
        <v>960</v>
      </c>
      <c r="Y11" s="6" t="n">
        <f aca="false">IF(F11=1,IF(J11&lt;$E$2,S11,I11),MIN(I11,Q11))</f>
        <v>960</v>
      </c>
      <c r="Z11" s="6" t="n">
        <f aca="false">B11-Y11</f>
        <v>960</v>
      </c>
      <c r="AA11" s="6" t="n">
        <f aca="false">$B11/2</f>
        <v>960</v>
      </c>
      <c r="AB11" s="6" t="n">
        <f aca="false">$B11/2</f>
        <v>960</v>
      </c>
      <c r="AC11" s="0" t="n">
        <f aca="false">K11/L11</f>
        <v>1.4</v>
      </c>
    </row>
    <row r="12" customFormat="false" ht="14.4" hidden="false" customHeight="false" outlineLevel="0" collapsed="false">
      <c r="A12" s="0" t="n">
        <v>8</v>
      </c>
      <c r="B12" s="0" t="n">
        <f aca="false">$B$5*C12</f>
        <v>2400</v>
      </c>
      <c r="C12" s="0" t="n">
        <v>10</v>
      </c>
      <c r="D12" s="0" t="n">
        <f aca="false">IF(B12&gt;=$D$2,1,0)</f>
        <v>1</v>
      </c>
      <c r="E12" s="0" t="n">
        <f aca="false">IF(B12&gt;=$E$2,1,0)</f>
        <v>1</v>
      </c>
      <c r="F12" s="0" t="n">
        <f aca="false">IF(B12&gt;=($D$2+$E$2),1,0)</f>
        <v>1</v>
      </c>
      <c r="G12" s="6" t="n">
        <f aca="false">$B12/(1+($E$2/$D$2))</f>
        <v>1200</v>
      </c>
      <c r="H12" s="6" t="n">
        <f aca="false">$B12/(1+($D$2/$E$2))</f>
        <v>1200</v>
      </c>
      <c r="I12" s="6" t="n">
        <f aca="false">$B12/(1+1/$F$2)</f>
        <v>1600</v>
      </c>
      <c r="J12" s="6" t="n">
        <f aca="false">$B12/(1+$F$2)</f>
        <v>800</v>
      </c>
      <c r="K12" s="6" t="n">
        <f aca="false">(G12+I12)/2</f>
        <v>1400</v>
      </c>
      <c r="L12" s="6" t="n">
        <f aca="false">(H12+J12)/2</f>
        <v>1000</v>
      </c>
      <c r="M12" s="6" t="n">
        <f aca="false">$B12/(1+1/$G$2)</f>
        <v>1600</v>
      </c>
      <c r="N12" s="6" t="n">
        <f aca="false">$B12/(1+$G$2)</f>
        <v>800</v>
      </c>
      <c r="O12" s="6" t="n">
        <f aca="false">IF($F12=0,G12,D$2+(($B12-SUM($D$2:$E$2))/(1+1/$F$2)))</f>
        <v>1280</v>
      </c>
      <c r="P12" s="6" t="n">
        <f aca="false">IF($F12=0,H12,E$2+(($B12-SUM($D$2:$E$2))/(1+$F$2)))</f>
        <v>1120</v>
      </c>
      <c r="Q12" s="6" t="n">
        <f aca="false">MIN(B12,$D$2)</f>
        <v>960</v>
      </c>
      <c r="R12" s="6" t="n">
        <f aca="false">B12-Q12</f>
        <v>1440</v>
      </c>
      <c r="S12" s="6" t="n">
        <f aca="false">B12-T12</f>
        <v>1440</v>
      </c>
      <c r="T12" s="6" t="n">
        <f aca="false">MIN(B12,$E$2)</f>
        <v>960</v>
      </c>
      <c r="U12" s="6" t="n">
        <f aca="false">IF(F12=0,Q12,S12)</f>
        <v>1440</v>
      </c>
      <c r="V12" s="6" t="n">
        <f aca="false">B12-U12</f>
        <v>960</v>
      </c>
      <c r="W12" s="6" t="n">
        <f aca="false">MIN(MAX($B12/2+($D$2-$E$2)/2,0),$B12)</f>
        <v>1200</v>
      </c>
      <c r="X12" s="6" t="n">
        <f aca="false">MIN(MAX($B12/2+($E$2-$D$2)/2,0),$B12)</f>
        <v>1200</v>
      </c>
      <c r="Y12" s="6" t="n">
        <f aca="false">IF(F12=1,IF(J12&lt;$E$2,S12,I12),MIN(I12,Q12))</f>
        <v>1440</v>
      </c>
      <c r="Z12" s="6" t="n">
        <f aca="false">B12-Y12</f>
        <v>960</v>
      </c>
      <c r="AA12" s="6" t="n">
        <f aca="false">$B12/2</f>
        <v>1200</v>
      </c>
      <c r="AB12" s="6" t="n">
        <f aca="false">$B12/2</f>
        <v>1200</v>
      </c>
      <c r="AC12" s="0" t="n">
        <f aca="false">K12/L12</f>
        <v>1.4</v>
      </c>
    </row>
    <row r="13" customFormat="false" ht="14.4" hidden="false" customHeight="false" outlineLevel="0" collapsed="false">
      <c r="A13" s="0" t="n">
        <v>9</v>
      </c>
      <c r="B13" s="0" t="n">
        <f aca="false">$B$5*C13</f>
        <v>3120</v>
      </c>
      <c r="C13" s="0" t="n">
        <v>13</v>
      </c>
      <c r="D13" s="0" t="n">
        <f aca="false">IF(B13&gt;=$D$2,1,0)</f>
        <v>1</v>
      </c>
      <c r="E13" s="0" t="n">
        <f aca="false">IF(B13&gt;=$E$2,1,0)</f>
        <v>1</v>
      </c>
      <c r="F13" s="0" t="n">
        <f aca="false">IF(B13&gt;=($D$2+$E$2),1,0)</f>
        <v>1</v>
      </c>
      <c r="G13" s="6" t="n">
        <f aca="false">$B13/(1+($E$2/$D$2))</f>
        <v>1560</v>
      </c>
      <c r="H13" s="6" t="n">
        <f aca="false">$B13/(1+($D$2/$E$2))</f>
        <v>1560</v>
      </c>
      <c r="I13" s="6" t="n">
        <f aca="false">$B13/(1+1/$F$2)</f>
        <v>2080</v>
      </c>
      <c r="J13" s="6" t="n">
        <f aca="false">$B13/(1+$F$2)</f>
        <v>1040</v>
      </c>
      <c r="K13" s="6" t="n">
        <f aca="false">(G13+I13)/2</f>
        <v>1820</v>
      </c>
      <c r="L13" s="6" t="n">
        <f aca="false">(H13+J13)/2</f>
        <v>1300</v>
      </c>
      <c r="M13" s="6" t="n">
        <f aca="false">$B13/(1+1/$G$2)</f>
        <v>2080</v>
      </c>
      <c r="N13" s="6" t="n">
        <f aca="false">$B13/(1+$G$2)</f>
        <v>1040</v>
      </c>
      <c r="O13" s="6" t="n">
        <f aca="false">IF($F13=0,G13,D$2+(($B13-SUM($D$2:$E$2))/(1+1/$F$2)))</f>
        <v>1760</v>
      </c>
      <c r="P13" s="6" t="n">
        <f aca="false">IF($F13=0,H13,E$2+(($B13-SUM($D$2:$E$2))/(1+$F$2)))</f>
        <v>1360</v>
      </c>
      <c r="Q13" s="6" t="n">
        <f aca="false">MIN(B13,$D$2)</f>
        <v>960</v>
      </c>
      <c r="R13" s="6" t="n">
        <f aca="false">B13-Q13</f>
        <v>2160</v>
      </c>
      <c r="S13" s="6" t="n">
        <f aca="false">B13-T13</f>
        <v>2160</v>
      </c>
      <c r="T13" s="6" t="n">
        <f aca="false">MIN(B13,$E$2)</f>
        <v>960</v>
      </c>
      <c r="U13" s="6" t="n">
        <f aca="false">IF(F13=0,Q13,S13)</f>
        <v>2160</v>
      </c>
      <c r="V13" s="6" t="n">
        <f aca="false">B13-U13</f>
        <v>960</v>
      </c>
      <c r="W13" s="6" t="n">
        <f aca="false">MIN(MAX($B13/2+($D$2-$E$2)/2,0),$B13)</f>
        <v>1560</v>
      </c>
      <c r="X13" s="6" t="n">
        <f aca="false">MIN(MAX($B13/2+($E$2-$D$2)/2,0),$B13)</f>
        <v>1560</v>
      </c>
      <c r="Y13" s="6" t="n">
        <f aca="false">IF(F13=1,IF(J13&lt;$E$2,S13,I13),MIN(I13,Q13))</f>
        <v>2080</v>
      </c>
      <c r="Z13" s="6" t="n">
        <f aca="false">B13-Y13</f>
        <v>1040</v>
      </c>
      <c r="AA13" s="6" t="n">
        <f aca="false">$B13/2</f>
        <v>1560</v>
      </c>
      <c r="AB13" s="6" t="n">
        <f aca="false">$B13/2</f>
        <v>1560</v>
      </c>
      <c r="AC13" s="0" t="n">
        <f aca="false">K13/L13</f>
        <v>1.4</v>
      </c>
    </row>
    <row r="14" customFormat="false" ht="14.4" hidden="false" customHeight="false" outlineLevel="0" collapsed="false">
      <c r="A14" s="0" t="n">
        <v>10</v>
      </c>
      <c r="B14" s="0" t="n">
        <f aca="false">$B$5*C14</f>
        <v>4320</v>
      </c>
      <c r="C14" s="0" t="n">
        <v>18</v>
      </c>
      <c r="D14" s="0" t="n">
        <f aca="false">IF(B14&gt;=$D$2,1,0)</f>
        <v>1</v>
      </c>
      <c r="E14" s="0" t="n">
        <f aca="false">IF(B14&gt;=$E$2,1,0)</f>
        <v>1</v>
      </c>
      <c r="F14" s="0" t="n">
        <f aca="false">IF(B14&gt;=($D$2+$E$2),1,0)</f>
        <v>1</v>
      </c>
      <c r="G14" s="6" t="n">
        <f aca="false">$B14/(1+($E$2/$D$2))</f>
        <v>2160</v>
      </c>
      <c r="H14" s="6" t="n">
        <f aca="false">$B14/(1+($D$2/$E$2))</f>
        <v>2160</v>
      </c>
      <c r="I14" s="6" t="n">
        <f aca="false">$B14/(1+1/$F$2)</f>
        <v>2880</v>
      </c>
      <c r="J14" s="6" t="n">
        <f aca="false">$B14/(1+$F$2)</f>
        <v>1440</v>
      </c>
      <c r="K14" s="6" t="n">
        <f aca="false">(G14+I14)/2</f>
        <v>2520</v>
      </c>
      <c r="L14" s="6" t="n">
        <f aca="false">(H14+J14)/2</f>
        <v>1800</v>
      </c>
      <c r="M14" s="6" t="n">
        <f aca="false">$B14/(1+1/$G$2)</f>
        <v>2880</v>
      </c>
      <c r="N14" s="6" t="n">
        <f aca="false">$B14/(1+$G$2)</f>
        <v>1440</v>
      </c>
      <c r="O14" s="6" t="n">
        <f aca="false">IF($F14=0,G14,D$2+(($B14-SUM($D$2:$E$2))/(1+1/$F$2)))</f>
        <v>2560</v>
      </c>
      <c r="P14" s="6" t="n">
        <f aca="false">IF($F14=0,H14,E$2+(($B14-SUM($D$2:$E$2))/(1+$F$2)))</f>
        <v>1760</v>
      </c>
      <c r="Q14" s="6" t="n">
        <f aca="false">MIN(B14,$D$2)</f>
        <v>960</v>
      </c>
      <c r="R14" s="6" t="n">
        <f aca="false">B14-Q14</f>
        <v>3360</v>
      </c>
      <c r="S14" s="6" t="n">
        <f aca="false">B14-T14</f>
        <v>3360</v>
      </c>
      <c r="T14" s="6" t="n">
        <f aca="false">MIN(B14,$E$2)</f>
        <v>960</v>
      </c>
      <c r="U14" s="6" t="n">
        <f aca="false">IF(F14=0,Q14,S14)</f>
        <v>3360</v>
      </c>
      <c r="V14" s="6" t="n">
        <f aca="false">B14-U14</f>
        <v>960</v>
      </c>
      <c r="W14" s="6" t="n">
        <f aca="false">MIN(MAX($B14/2+($D$2-$E$2)/2,0),$B14)</f>
        <v>2160</v>
      </c>
      <c r="X14" s="6" t="n">
        <f aca="false">MIN(MAX($B14/2+($E$2-$D$2)/2,0),$B14)</f>
        <v>2160</v>
      </c>
      <c r="Y14" s="6" t="n">
        <f aca="false">IF(F14=1,IF(J14&lt;$E$2,S14,I14),MIN(I14,Q14))</f>
        <v>2880</v>
      </c>
      <c r="Z14" s="6" t="n">
        <f aca="false">B14-Y14</f>
        <v>1440</v>
      </c>
      <c r="AA14" s="6" t="n">
        <f aca="false">$B14/2</f>
        <v>2160</v>
      </c>
      <c r="AB14" s="6" t="n">
        <f aca="false">$B14/2</f>
        <v>2160</v>
      </c>
      <c r="AC14" s="0" t="n">
        <f aca="false">K14/L14</f>
        <v>1.4</v>
      </c>
    </row>
    <row r="15" customFormat="false" ht="14.4" hidden="false" customHeight="false" outlineLevel="0" collapsed="false">
      <c r="A15" s="0" t="n">
        <v>11</v>
      </c>
      <c r="B15" s="0" t="n">
        <f aca="false">$B$5*C15</f>
        <v>5520</v>
      </c>
      <c r="C15" s="0" t="n">
        <v>23</v>
      </c>
      <c r="D15" s="0" t="n">
        <f aca="false">IF(B15&gt;=$D$2,1,0)</f>
        <v>1</v>
      </c>
      <c r="E15" s="0" t="n">
        <f aca="false">IF(B15&gt;=$E$2,1,0)</f>
        <v>1</v>
      </c>
      <c r="F15" s="0" t="n">
        <f aca="false">IF(B15&gt;=($D$2+$E$2),1,0)</f>
        <v>1</v>
      </c>
      <c r="G15" s="6" t="n">
        <f aca="false">$B15/(1+($E$2/$D$2))</f>
        <v>2760</v>
      </c>
      <c r="H15" s="6" t="n">
        <f aca="false">$B15/(1+($D$2/$E$2))</f>
        <v>2760</v>
      </c>
      <c r="I15" s="6" t="n">
        <f aca="false">$B15/(1+1/$F$2)</f>
        <v>3680</v>
      </c>
      <c r="J15" s="6" t="n">
        <f aca="false">$B15/(1+$F$2)</f>
        <v>1840</v>
      </c>
      <c r="K15" s="6" t="n">
        <f aca="false">(G15+I15)/2</f>
        <v>3220</v>
      </c>
      <c r="L15" s="6" t="n">
        <f aca="false">(H15+J15)/2</f>
        <v>2300</v>
      </c>
      <c r="M15" s="6" t="n">
        <f aca="false">$B15/(1+1/$G$2)</f>
        <v>3680</v>
      </c>
      <c r="N15" s="6" t="n">
        <f aca="false">$B15/(1+$G$2)</f>
        <v>1840</v>
      </c>
      <c r="O15" s="6" t="n">
        <f aca="false">IF($F15=0,G15,D$2+(($B15-SUM($D$2:$E$2))/(1+1/$F$2)))</f>
        <v>3360</v>
      </c>
      <c r="P15" s="6" t="n">
        <f aca="false">IF($F15=0,H15,E$2+(($B15-SUM($D$2:$E$2))/(1+$F$2)))</f>
        <v>2160</v>
      </c>
      <c r="Q15" s="6" t="n">
        <f aca="false">MIN(B15,$D$2)</f>
        <v>960</v>
      </c>
      <c r="R15" s="6" t="n">
        <f aca="false">B15-Q15</f>
        <v>4560</v>
      </c>
      <c r="S15" s="6" t="n">
        <f aca="false">B15-T15</f>
        <v>4560</v>
      </c>
      <c r="T15" s="6" t="n">
        <f aca="false">MIN(B15,$E$2)</f>
        <v>960</v>
      </c>
      <c r="U15" s="6" t="n">
        <f aca="false">IF(F15=0,Q15,S15)</f>
        <v>4560</v>
      </c>
      <c r="V15" s="6" t="n">
        <f aca="false">B15-U15</f>
        <v>960</v>
      </c>
      <c r="W15" s="6" t="n">
        <f aca="false">MIN(MAX($B15/2+($D$2-$E$2)/2,0),$B15)</f>
        <v>2760</v>
      </c>
      <c r="X15" s="6" t="n">
        <f aca="false">MIN(MAX($B15/2+($E$2-$D$2)/2,0),$B15)</f>
        <v>2760</v>
      </c>
      <c r="Y15" s="6" t="n">
        <f aca="false">IF(F15=1,IF(J15&lt;$E$2,S15,I15),MIN(I15,Q15))</f>
        <v>3680</v>
      </c>
      <c r="Z15" s="6" t="n">
        <f aca="false">B15-Y15</f>
        <v>1840</v>
      </c>
      <c r="AA15" s="6" t="n">
        <f aca="false">$B15/2</f>
        <v>2760</v>
      </c>
      <c r="AB15" s="6" t="n">
        <f aca="false">$B15/2</f>
        <v>2760</v>
      </c>
      <c r="AC15" s="0" t="n">
        <f aca="false">K15/L15</f>
        <v>1.4</v>
      </c>
    </row>
    <row r="16" customFormat="false" ht="14.4" hidden="false" customHeight="false" outlineLevel="0" collapsed="false">
      <c r="A16" s="0" t="n">
        <v>12</v>
      </c>
      <c r="B16" s="0" t="n">
        <f aca="false">$B$5*C16</f>
        <v>6720</v>
      </c>
      <c r="C16" s="0" t="n">
        <v>28</v>
      </c>
      <c r="D16" s="4" t="n">
        <f aca="false">IF(B16&gt;=$D$2,1,0)</f>
        <v>1</v>
      </c>
      <c r="E16" s="4" t="n">
        <f aca="false">IF(B16&gt;=$E$2,1,0)</f>
        <v>1</v>
      </c>
      <c r="F16" s="4" t="n">
        <f aca="false">IF(B16&gt;=($D$2+$E$2),1,0)</f>
        <v>1</v>
      </c>
      <c r="G16" s="6" t="n">
        <f aca="false">$B16/(1+($E$2/$D$2))</f>
        <v>3360</v>
      </c>
      <c r="H16" s="6" t="n">
        <f aca="false">$B16/(1+($D$2/$E$2))</f>
        <v>3360</v>
      </c>
      <c r="I16" s="6" t="n">
        <f aca="false">$B16/(1+1/$F$2)</f>
        <v>4480</v>
      </c>
      <c r="J16" s="6" t="n">
        <f aca="false">$B16/(1+$F$2)</f>
        <v>2240</v>
      </c>
      <c r="K16" s="6" t="n">
        <f aca="false">(G16+I16)/2</f>
        <v>3920</v>
      </c>
      <c r="L16" s="6" t="n">
        <f aca="false">(H16+J16)/2</f>
        <v>2800</v>
      </c>
      <c r="M16" s="6" t="n">
        <f aca="false">$B16/(1+1/$G$2)</f>
        <v>4480</v>
      </c>
      <c r="N16" s="6" t="n">
        <f aca="false">$B16/(1+$G$2)</f>
        <v>2240</v>
      </c>
      <c r="O16" s="6" t="n">
        <f aca="false">IF($F16=0,G16,D$2+(($B16-SUM($D$2:$E$2))/(1+1/$F$2)))</f>
        <v>4160</v>
      </c>
      <c r="P16" s="6" t="n">
        <f aca="false">IF($F16=0,H16,E$2+(($B16-SUM($D$2:$E$2))/(1+$F$2)))</f>
        <v>2560</v>
      </c>
      <c r="Q16" s="6" t="n">
        <f aca="false">MIN(B16,$D$2)</f>
        <v>960</v>
      </c>
      <c r="R16" s="6" t="n">
        <f aca="false">B16-Q16</f>
        <v>5760</v>
      </c>
      <c r="S16" s="6" t="n">
        <f aca="false">B16-T16</f>
        <v>5760</v>
      </c>
      <c r="T16" s="6" t="n">
        <f aca="false">MIN(B16,$E$2)</f>
        <v>960</v>
      </c>
      <c r="U16" s="6" t="n">
        <f aca="false">IF(F16=0,Q16,S16)</f>
        <v>5760</v>
      </c>
      <c r="V16" s="6" t="n">
        <f aca="false">B16-U16</f>
        <v>960</v>
      </c>
      <c r="W16" s="6" t="n">
        <f aca="false">MIN(MAX($B16/2+($D$2-$E$2)/2,0),$B16)</f>
        <v>3360</v>
      </c>
      <c r="X16" s="6" t="n">
        <f aca="false">MIN(MAX($B16/2+($E$2-$D$2)/2,0),$B16)</f>
        <v>3360</v>
      </c>
      <c r="Y16" s="6" t="n">
        <f aca="false">IF(F16=1,IF(J16&lt;$E$2,S16,I16),MIN(I16,Q16))</f>
        <v>4480</v>
      </c>
      <c r="Z16" s="6" t="n">
        <f aca="false">B16-Y16</f>
        <v>2240</v>
      </c>
      <c r="AA16" s="6" t="n">
        <f aca="false">$B16/2</f>
        <v>3360</v>
      </c>
      <c r="AB16" s="6" t="n">
        <f aca="false">$B16/2</f>
        <v>3360</v>
      </c>
      <c r="AC16" s="0" t="n">
        <f aca="false">K16/L16</f>
        <v>1.4</v>
      </c>
    </row>
    <row r="17" customFormat="false" ht="14.4" hidden="false" customHeight="false" outlineLevel="0" collapsed="false">
      <c r="A17" s="0" t="n">
        <v>13</v>
      </c>
      <c r="B17" s="0" t="n">
        <f aca="false">$B$5*C17</f>
        <v>7920</v>
      </c>
      <c r="C17" s="0" t="n">
        <v>33</v>
      </c>
      <c r="D17" s="0" t="n">
        <f aca="false">IF(B17&gt;=$D$2,1,0)</f>
        <v>1</v>
      </c>
      <c r="E17" s="0" t="n">
        <f aca="false">IF(B17&gt;=$E$2,1,0)</f>
        <v>1</v>
      </c>
      <c r="F17" s="0" t="n">
        <f aca="false">IF(B17&gt;=($D$2+$E$2),1,0)</f>
        <v>1</v>
      </c>
      <c r="G17" s="6" t="n">
        <f aca="false">$B17/(1+($E$2/$D$2))</f>
        <v>3960</v>
      </c>
      <c r="H17" s="6" t="n">
        <f aca="false">$B17/(1+($D$2/$E$2))</f>
        <v>3960</v>
      </c>
      <c r="I17" s="6" t="n">
        <f aca="false">$B17/(1+1/$F$2)</f>
        <v>5280</v>
      </c>
      <c r="J17" s="6" t="n">
        <f aca="false">$B17/(1+$F$2)</f>
        <v>2640</v>
      </c>
      <c r="K17" s="6" t="n">
        <f aca="false">(G17+I17)/2</f>
        <v>4620</v>
      </c>
      <c r="L17" s="6" t="n">
        <f aca="false">(H17+J17)/2</f>
        <v>3300</v>
      </c>
      <c r="M17" s="6" t="n">
        <f aca="false">$B17/(1+1/$G$2)</f>
        <v>5280</v>
      </c>
      <c r="N17" s="6" t="n">
        <f aca="false">$B17/(1+$G$2)</f>
        <v>2640</v>
      </c>
      <c r="O17" s="6" t="n">
        <f aca="false">IF($F17=0,G17,D$2+(($B17-SUM($D$2:$E$2))/(1+1/$F$2)))</f>
        <v>4960</v>
      </c>
      <c r="P17" s="6" t="n">
        <f aca="false">IF($F17=0,H17,E$2+(($B17-SUM($D$2:$E$2))/(1+$F$2)))</f>
        <v>2960</v>
      </c>
      <c r="Q17" s="6" t="n">
        <f aca="false">MIN(B17,$D$2)</f>
        <v>960</v>
      </c>
      <c r="R17" s="6" t="n">
        <f aca="false">B17-Q17</f>
        <v>6960</v>
      </c>
      <c r="S17" s="6" t="n">
        <f aca="false">B17-T17</f>
        <v>6960</v>
      </c>
      <c r="T17" s="6" t="n">
        <f aca="false">MIN(B17,$E$2)</f>
        <v>960</v>
      </c>
      <c r="U17" s="6" t="n">
        <f aca="false">IF(F17=0,Q17,S17)</f>
        <v>6960</v>
      </c>
      <c r="V17" s="6" t="n">
        <f aca="false">B17-U17</f>
        <v>960</v>
      </c>
      <c r="W17" s="6" t="n">
        <f aca="false">MIN(MAX($B17/2+($D$2-$E$2)/2,0),$B17)</f>
        <v>3960</v>
      </c>
      <c r="X17" s="6" t="n">
        <f aca="false">MIN(MAX($B17/2+($E$2-$D$2)/2,0),$B17)</f>
        <v>3960</v>
      </c>
      <c r="Y17" s="6" t="n">
        <f aca="false">IF(F17=1,IF(J17&lt;$E$2,S17,I17),MIN(I17,Q17))</f>
        <v>5280</v>
      </c>
      <c r="Z17" s="6" t="n">
        <f aca="false">B17-Y17</f>
        <v>2640</v>
      </c>
      <c r="AA17" s="6" t="n">
        <f aca="false">$B17/2</f>
        <v>3960</v>
      </c>
      <c r="AB17" s="6" t="n">
        <f aca="false">$B17/2</f>
        <v>3960</v>
      </c>
      <c r="AC17" s="0" t="n">
        <f aca="false">K17/L17</f>
        <v>1.4</v>
      </c>
    </row>
    <row r="18" customFormat="false" ht="14.4" hidden="false" customHeight="false" outlineLevel="0" collapsed="false">
      <c r="A18" s="0" t="n">
        <v>14</v>
      </c>
      <c r="B18" s="0" t="n">
        <f aca="false">$B$5*C18</f>
        <v>0</v>
      </c>
      <c r="D18" s="4" t="n">
        <f aca="false">IF(B18&gt;=$D$2,1,0)</f>
        <v>0</v>
      </c>
      <c r="E18" s="4" t="n">
        <f aca="false">IF(B18&gt;=$E$2,1,0)</f>
        <v>0</v>
      </c>
      <c r="F18" s="4" t="n">
        <f aca="false">IF(B18&gt;=($D$2+$E$2),1,0)</f>
        <v>0</v>
      </c>
      <c r="G18" s="6" t="n">
        <f aca="false">$B18/(1+($E$2/$D$2))</f>
        <v>0</v>
      </c>
      <c r="H18" s="6" t="n">
        <f aca="false">$B18/(1+($D$2/$E$2))</f>
        <v>0</v>
      </c>
      <c r="I18" s="6" t="n">
        <f aca="false">$B18/(1+1/$F$2)</f>
        <v>0</v>
      </c>
      <c r="J18" s="6" t="n">
        <f aca="false">$B18/(1+$F$2)</f>
        <v>0</v>
      </c>
      <c r="K18" s="6" t="n">
        <f aca="false">(G18+I18)/2</f>
        <v>0</v>
      </c>
      <c r="L18" s="6" t="n">
        <f aca="false">(H18+J18)/2</f>
        <v>0</v>
      </c>
      <c r="M18" s="6" t="n">
        <f aca="false">$B18/(1+1/$G$2)</f>
        <v>0</v>
      </c>
      <c r="N18" s="6" t="n">
        <f aca="false">$B18/(1+$G$2)</f>
        <v>0</v>
      </c>
      <c r="O18" s="6" t="n">
        <f aca="false">IF($F18=0,G18,D$2+(($B18-SUM($D$2:$E$2))/(1+1/$F$2)))</f>
        <v>0</v>
      </c>
      <c r="P18" s="6" t="n">
        <f aca="false">IF($F18=0,H18,E$2+(($B18-SUM($D$2:$E$2))/(1+$F$2)))</f>
        <v>0</v>
      </c>
      <c r="Q18" s="6" t="n">
        <f aca="false">MIN(B18,$D$2)</f>
        <v>0</v>
      </c>
      <c r="R18" s="6" t="n">
        <f aca="false">B18-Q18</f>
        <v>0</v>
      </c>
      <c r="S18" s="6" t="n">
        <f aca="false">B18-T18</f>
        <v>0</v>
      </c>
      <c r="T18" s="6" t="n">
        <f aca="false">MIN(B18,$E$2)</f>
        <v>0</v>
      </c>
      <c r="U18" s="6" t="n">
        <f aca="false">IF(F18=0,Q18,S18)</f>
        <v>0</v>
      </c>
      <c r="V18" s="6" t="n">
        <f aca="false">B18-U18</f>
        <v>0</v>
      </c>
      <c r="W18" s="6" t="n">
        <f aca="false">MIN(MAX($B18/2+($D$2-$E$2)/2,0),$B18)</f>
        <v>0</v>
      </c>
      <c r="X18" s="6" t="n">
        <f aca="false">MIN(MAX($B18/2+($E$2-$D$2)/2,0),$B18)</f>
        <v>0</v>
      </c>
      <c r="Y18" s="6" t="n">
        <f aca="false">IF(D18=0,I18,IF(E18=0,Q18,IF(J18&lt;$E$2,S18,I18)))</f>
        <v>0</v>
      </c>
      <c r="Z18" s="6" t="n">
        <f aca="false">B18-Y18</f>
        <v>0</v>
      </c>
      <c r="AA18" s="6" t="n">
        <f aca="false">$B18/2</f>
        <v>0</v>
      </c>
      <c r="AB18" s="6" t="n">
        <f aca="false">$B18/2</f>
        <v>0</v>
      </c>
      <c r="AC18" s="0" t="e">
        <f aca="false">K18/L18</f>
        <v>#DIV/0!</v>
      </c>
    </row>
    <row r="19" customFormat="false" ht="14.4" hidden="false" customHeight="false" outlineLevel="0" collapsed="false"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customFormat="false" ht="14.4" hidden="false" customHeight="false" outlineLevel="0" collapsed="false">
      <c r="C20" s="0" t="n">
        <f aca="false">1920</f>
        <v>1920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</sheetData>
  <mergeCells count="10">
    <mergeCell ref="G3:H3"/>
    <mergeCell ref="I3:J3"/>
    <mergeCell ref="K3:L3"/>
    <mergeCell ref="M3:N3"/>
    <mergeCell ref="O3:P3"/>
    <mergeCell ref="Q3:R3"/>
    <mergeCell ref="S3:T3"/>
    <mergeCell ref="W3:X3"/>
    <mergeCell ref="Y3:Z3"/>
    <mergeCell ref="AA3:AB3"/>
  </mergeCells>
  <conditionalFormatting sqref="G5:G18;I5:I18;K5:K18;M5:M18;O5:O18;Q5:Q18;S5:S18;U5:U18;W5:W18;AA5:AA18">
    <cfRule type="cellIs" priority="2" operator="lessThan" aboveAverage="0" equalAverage="0" bottom="0" percent="0" rank="0" text="" dxfId="0">
      <formula>$D$2</formula>
    </cfRule>
  </conditionalFormatting>
  <conditionalFormatting sqref="H5:H18;J5:J18;L5:L18;N5:N18;P5:P18;R5:R18;T5:T18;V5:V18;X5:X18;AB5:AB18">
    <cfRule type="cellIs" priority="3" operator="lessThan" aboveAverage="0" equalAverage="0" bottom="0" percent="0" rank="0" text="" dxfId="1">
      <formula>$E$2</formula>
    </cfRule>
  </conditionalFormatting>
  <conditionalFormatting sqref="Y5:Y18">
    <cfRule type="cellIs" priority="4" operator="lessThan" aboveAverage="0" equalAverage="0" bottom="0" percent="0" rank="0" text="" dxfId="2">
      <formula>$D$2</formula>
    </cfRule>
  </conditionalFormatting>
  <conditionalFormatting sqref="Z5:Z18">
    <cfRule type="cellIs" priority="5" operator="lessThan" aboveAverage="0" equalAverage="0" bottom="0" percent="0" rank="0" text="" dxfId="3">
      <formula>$E$2</formula>
    </cfRule>
  </conditionalFormatting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20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G5" activeCellId="0" sqref="G5:J17"/>
    </sheetView>
  </sheetViews>
  <sheetFormatPr defaultRowHeight="14.4"/>
  <cols>
    <col collapsed="false" hidden="false" max="1" min="1" style="0" width="11.2040816326531"/>
    <col collapsed="false" hidden="false" max="5" min="2" style="0" width="10.530612244898"/>
    <col collapsed="false" hidden="false" max="6" min="6" style="0" width="16.8724489795918"/>
    <col collapsed="false" hidden="false" max="1025" min="7" style="0" width="10.530612244898"/>
  </cols>
  <sheetData>
    <row r="1" customFormat="false" ht="14.4" hidden="false" customHeight="false" outlineLevel="0" collapsed="false">
      <c r="D1" s="0" t="s">
        <v>43</v>
      </c>
      <c r="E1" s="0" t="s">
        <v>44</v>
      </c>
      <c r="F1" s="0" t="s">
        <v>2</v>
      </c>
      <c r="G1" s="0" t="s">
        <v>3</v>
      </c>
      <c r="I1" s="0" t="s">
        <v>42</v>
      </c>
    </row>
    <row r="2" customFormat="false" ht="14.4" hidden="false" customHeight="false" outlineLevel="0" collapsed="false">
      <c r="D2" s="0" t="n">
        <f aca="false">'Block1 alte Studie'!C2*'Block 1 neu NE'!$I$2</f>
        <v>640</v>
      </c>
      <c r="E2" s="0" t="n">
        <f aca="false">'Block1 alte Studie'!D2*'Block 1 neu NE'!$I$2</f>
        <v>1280</v>
      </c>
      <c r="F2" s="0" t="n">
        <v>2</v>
      </c>
      <c r="G2" s="1" t="n">
        <f aca="false">(D2/E2)*F2</f>
        <v>1</v>
      </c>
      <c r="H2" s="1"/>
      <c r="I2" s="1" t="n">
        <v>1.28</v>
      </c>
      <c r="J2" s="1" t="n">
        <f aca="false">D2+E2</f>
        <v>1920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="2" customFormat="true" ht="47.25" hidden="false" customHeight="true" outlineLevel="0" collapsed="false"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  <c r="O3" s="3" t="s">
        <v>8</v>
      </c>
      <c r="P3" s="3"/>
      <c r="Q3" s="3" t="s">
        <v>45</v>
      </c>
      <c r="R3" s="3"/>
      <c r="S3" s="3" t="s">
        <v>46</v>
      </c>
      <c r="T3" s="3"/>
      <c r="U3" s="5" t="s">
        <v>47</v>
      </c>
      <c r="V3" s="5"/>
      <c r="W3" s="3" t="s">
        <v>10</v>
      </c>
      <c r="X3" s="3"/>
      <c r="Y3" s="3" t="s">
        <v>48</v>
      </c>
      <c r="Z3" s="3"/>
      <c r="AA3" s="3" t="s">
        <v>11</v>
      </c>
      <c r="AB3" s="3"/>
    </row>
    <row r="4" customFormat="false" ht="28.8" hidden="false" customHeight="false" outlineLevel="0" collapsed="false">
      <c r="A4" s="2"/>
      <c r="B4" s="2" t="s">
        <v>12</v>
      </c>
      <c r="D4" s="2" t="s">
        <v>49</v>
      </c>
      <c r="E4" s="2" t="s">
        <v>50</v>
      </c>
      <c r="F4" s="2" t="s">
        <v>15</v>
      </c>
      <c r="G4" s="2" t="s">
        <v>51</v>
      </c>
      <c r="H4" s="2" t="s">
        <v>52</v>
      </c>
      <c r="I4" s="2" t="s">
        <v>51</v>
      </c>
      <c r="J4" s="2" t="s">
        <v>52</v>
      </c>
      <c r="K4" s="2" t="s">
        <v>51</v>
      </c>
      <c r="L4" s="2" t="s">
        <v>52</v>
      </c>
      <c r="M4" s="2" t="s">
        <v>51</v>
      </c>
      <c r="N4" s="2" t="s">
        <v>52</v>
      </c>
      <c r="O4" s="2" t="s">
        <v>51</v>
      </c>
      <c r="P4" s="2" t="s">
        <v>52</v>
      </c>
      <c r="Q4" s="2" t="s">
        <v>51</v>
      </c>
      <c r="R4" s="2" t="s">
        <v>52</v>
      </c>
      <c r="S4" s="2" t="s">
        <v>51</v>
      </c>
      <c r="T4" s="2" t="s">
        <v>52</v>
      </c>
      <c r="U4" s="2" t="s">
        <v>51</v>
      </c>
      <c r="V4" s="2" t="s">
        <v>52</v>
      </c>
      <c r="W4" s="2" t="s">
        <v>16</v>
      </c>
      <c r="X4" s="2" t="s">
        <v>17</v>
      </c>
      <c r="Y4" s="2" t="s">
        <v>51</v>
      </c>
      <c r="Z4" s="2" t="s">
        <v>52</v>
      </c>
      <c r="AA4" s="2" t="s">
        <v>16</v>
      </c>
      <c r="AB4" s="2" t="s">
        <v>17</v>
      </c>
    </row>
    <row r="5" customFormat="false" ht="14.4" hidden="false" customHeight="false" outlineLevel="0" collapsed="false">
      <c r="A5" s="0" t="n">
        <v>1</v>
      </c>
      <c r="B5" s="0" t="n">
        <v>240</v>
      </c>
      <c r="D5" s="4" t="n">
        <f aca="false">IF(B5&gt;=$D$2,1,0)</f>
        <v>0</v>
      </c>
      <c r="E5" s="4" t="n">
        <f aca="false">IF(B5&gt;=$E$2,1,0)</f>
        <v>0</v>
      </c>
      <c r="F5" s="4" t="n">
        <f aca="false">IF(B5&gt;=($D$2+$E$2),1,0)</f>
        <v>0</v>
      </c>
      <c r="G5" s="6" t="n">
        <f aca="false">$B5/(1+($E$2/$D$2))</f>
        <v>80</v>
      </c>
      <c r="H5" s="6" t="n">
        <f aca="false">$B5/(1+($D$2/$E$2))</f>
        <v>160</v>
      </c>
      <c r="I5" s="6" t="n">
        <f aca="false">$B5/(1+1/$F$2)</f>
        <v>160</v>
      </c>
      <c r="J5" s="6" t="n">
        <f aca="false">$B5/(1+$F$2)</f>
        <v>80</v>
      </c>
      <c r="K5" s="6" t="n">
        <f aca="false">(G5+I5)/2</f>
        <v>120</v>
      </c>
      <c r="L5" s="6" t="n">
        <f aca="false">(H5+J5)/2</f>
        <v>120</v>
      </c>
      <c r="M5" s="6" t="n">
        <f aca="false">$B5/(1+1/$G$2)</f>
        <v>120</v>
      </c>
      <c r="N5" s="6" t="n">
        <f aca="false">$B5/(1+$G$2)</f>
        <v>120</v>
      </c>
      <c r="O5" s="6" t="n">
        <f aca="false">IF($F5=0,G5,D$2+(($B5-SUM($D$2:$E$2))/(1+1/$F$2)))</f>
        <v>80</v>
      </c>
      <c r="P5" s="6" t="n">
        <f aca="false">IF($F5=0,H5,E$2+(($B5-SUM($D$2:$E$2))/(1+$F$2)))</f>
        <v>160</v>
      </c>
      <c r="Q5" s="6" t="n">
        <f aca="false">MIN(B5,$D$2)</f>
        <v>240</v>
      </c>
      <c r="R5" s="6" t="n">
        <f aca="false">B5-Q5</f>
        <v>0</v>
      </c>
      <c r="S5" s="6" t="n">
        <f aca="false">B5-T5</f>
        <v>0</v>
      </c>
      <c r="T5" s="6" t="n">
        <f aca="false">MIN(B5,$E$2)</f>
        <v>240</v>
      </c>
      <c r="U5" s="6" t="n">
        <f aca="false">IF(F5=0,Q5,S5)</f>
        <v>240</v>
      </c>
      <c r="V5" s="6" t="n">
        <f aca="false">B5-U5</f>
        <v>0</v>
      </c>
      <c r="W5" s="6" t="n">
        <f aca="false">MIN(MAX($B5/2+($D$2-$E$2)/2,0),$B5)</f>
        <v>0</v>
      </c>
      <c r="X5" s="6" t="n">
        <f aca="false">MIN(MAX($B5/2+($E$2-$D$2)/2,0),$B5)</f>
        <v>240</v>
      </c>
      <c r="Y5" s="6" t="n">
        <f aca="false">IF(F5=1,IF(J5&lt;$E$2,S5,I5),MIN(I5,Q5))</f>
        <v>160</v>
      </c>
      <c r="Z5" s="6" t="n">
        <f aca="false">B5-Y5</f>
        <v>80</v>
      </c>
      <c r="AA5" s="6" t="n">
        <f aca="false">$B5/2</f>
        <v>120</v>
      </c>
      <c r="AB5" s="6" t="n">
        <f aca="false">$B5/2</f>
        <v>120</v>
      </c>
      <c r="AC5" s="0" t="n">
        <f aca="false">K5/L5</f>
        <v>1</v>
      </c>
    </row>
    <row r="6" customFormat="false" ht="14.4" hidden="false" customHeight="false" outlineLevel="0" collapsed="false">
      <c r="A6" s="0" t="n">
        <v>2</v>
      </c>
      <c r="B6" s="0" t="n">
        <f aca="false">$B$5*C6</f>
        <v>360</v>
      </c>
      <c r="C6" s="0" t="n">
        <v>1.5</v>
      </c>
      <c r="D6" s="4" t="n">
        <f aca="false">IF(B6&gt;=$D$2,1,0)</f>
        <v>0</v>
      </c>
      <c r="E6" s="4" t="n">
        <f aca="false">IF(B6&gt;=$E$2,1,0)</f>
        <v>0</v>
      </c>
      <c r="F6" s="4" t="n">
        <f aca="false">IF(B6&gt;=($D$2+$E$2),1,0)</f>
        <v>0</v>
      </c>
      <c r="G6" s="6" t="n">
        <f aca="false">$B6/(1+($E$2/$D$2))</f>
        <v>120</v>
      </c>
      <c r="H6" s="6" t="n">
        <f aca="false">$B6/(1+($D$2/$E$2))</f>
        <v>240</v>
      </c>
      <c r="I6" s="6" t="n">
        <f aca="false">$B6/(1+1/$F$2)</f>
        <v>240</v>
      </c>
      <c r="J6" s="6" t="n">
        <f aca="false">$B6/(1+$F$2)</f>
        <v>120</v>
      </c>
      <c r="K6" s="6" t="n">
        <f aca="false">(G6+I6)/2</f>
        <v>180</v>
      </c>
      <c r="L6" s="6" t="n">
        <f aca="false">(H6+J6)/2</f>
        <v>180</v>
      </c>
      <c r="M6" s="6" t="n">
        <f aca="false">$B6/(1+1/$G$2)</f>
        <v>180</v>
      </c>
      <c r="N6" s="6" t="n">
        <f aca="false">$B6/(1+$G$2)</f>
        <v>180</v>
      </c>
      <c r="O6" s="6" t="n">
        <f aca="false">IF($F6=0,G6,D$2+(($B6-SUM($D$2:$E$2))/(1+1/$F$2)))</f>
        <v>120</v>
      </c>
      <c r="P6" s="6" t="n">
        <f aca="false">IF($F6=0,H6,E$2+(($B6-SUM($D$2:$E$2))/(1+$F$2)))</f>
        <v>240</v>
      </c>
      <c r="Q6" s="6" t="n">
        <f aca="false">MIN(B6,$D$2)</f>
        <v>360</v>
      </c>
      <c r="R6" s="6" t="n">
        <f aca="false">B6-Q6</f>
        <v>0</v>
      </c>
      <c r="S6" s="6" t="n">
        <f aca="false">B6-T6</f>
        <v>0</v>
      </c>
      <c r="T6" s="6" t="n">
        <f aca="false">MIN(B6,$E$2)</f>
        <v>360</v>
      </c>
      <c r="U6" s="6" t="n">
        <f aca="false">IF(F6=0,Q6,S6)</f>
        <v>360</v>
      </c>
      <c r="V6" s="6" t="n">
        <f aca="false">B6-U6</f>
        <v>0</v>
      </c>
      <c r="W6" s="6" t="n">
        <f aca="false">MIN(MAX($B6/2+($D$2-$E$2)/2,0),$B6)</f>
        <v>0</v>
      </c>
      <c r="X6" s="6" t="n">
        <f aca="false">MIN(MAX($B6/2+($E$2-$D$2)/2,0),$B6)</f>
        <v>360</v>
      </c>
      <c r="Y6" s="6" t="n">
        <f aca="false">IF(F6=1,IF(J6&lt;$E$2,S6,I6),MIN(I6,Q6))</f>
        <v>240</v>
      </c>
      <c r="Z6" s="6" t="n">
        <f aca="false">B6-Y6</f>
        <v>120</v>
      </c>
      <c r="AA6" s="6" t="n">
        <f aca="false">$B6/2</f>
        <v>180</v>
      </c>
      <c r="AB6" s="6" t="n">
        <f aca="false">$B6/2</f>
        <v>180</v>
      </c>
      <c r="AC6" s="0" t="n">
        <f aca="false">K6/L6</f>
        <v>1</v>
      </c>
    </row>
    <row r="7" customFormat="false" ht="14.4" hidden="false" customHeight="false" outlineLevel="0" collapsed="false">
      <c r="A7" s="0" t="n">
        <v>3</v>
      </c>
      <c r="B7" s="0" t="n">
        <f aca="false">$B$5*C7</f>
        <v>480</v>
      </c>
      <c r="C7" s="0" t="n">
        <v>2</v>
      </c>
      <c r="D7" s="4" t="n">
        <f aca="false">IF(B7&gt;=$D$2,1,0)</f>
        <v>0</v>
      </c>
      <c r="E7" s="4" t="n">
        <f aca="false">IF(B7&gt;=$E$2,1,0)</f>
        <v>0</v>
      </c>
      <c r="F7" s="4" t="n">
        <f aca="false">IF(B7&gt;=($D$2+$E$2),1,0)</f>
        <v>0</v>
      </c>
      <c r="G7" s="6" t="n">
        <f aca="false">$B7/(1+($E$2/$D$2))</f>
        <v>160</v>
      </c>
      <c r="H7" s="6" t="n">
        <f aca="false">$B7/(1+($D$2/$E$2))</f>
        <v>320</v>
      </c>
      <c r="I7" s="6" t="n">
        <f aca="false">$B7/(1+1/$F$2)</f>
        <v>320</v>
      </c>
      <c r="J7" s="6" t="n">
        <f aca="false">$B7/(1+$F$2)</f>
        <v>160</v>
      </c>
      <c r="K7" s="6" t="n">
        <f aca="false">(G7+I7)/2</f>
        <v>240</v>
      </c>
      <c r="L7" s="6" t="n">
        <f aca="false">(H7+J7)/2</f>
        <v>240</v>
      </c>
      <c r="M7" s="6" t="n">
        <f aca="false">$B7/(1+1/$G$2)</f>
        <v>240</v>
      </c>
      <c r="N7" s="6" t="n">
        <f aca="false">$B7/(1+$G$2)</f>
        <v>240</v>
      </c>
      <c r="O7" s="6" t="n">
        <f aca="false">IF($F7=0,G7,D$2+(($B7-SUM($D$2:$E$2))/(1+1/$F$2)))</f>
        <v>160</v>
      </c>
      <c r="P7" s="6" t="n">
        <f aca="false">IF($F7=0,H7,E$2+(($B7-SUM($D$2:$E$2))/(1+$F$2)))</f>
        <v>320</v>
      </c>
      <c r="Q7" s="6" t="n">
        <f aca="false">MIN(B7,$D$2)</f>
        <v>480</v>
      </c>
      <c r="R7" s="6" t="n">
        <f aca="false">B7-Q7</f>
        <v>0</v>
      </c>
      <c r="S7" s="6" t="n">
        <f aca="false">B7-T7</f>
        <v>0</v>
      </c>
      <c r="T7" s="6" t="n">
        <f aca="false">MIN(B7,$E$2)</f>
        <v>480</v>
      </c>
      <c r="U7" s="6" t="n">
        <f aca="false">IF(F7=0,Q7,S7)</f>
        <v>480</v>
      </c>
      <c r="V7" s="6" t="n">
        <f aca="false">B7-U7</f>
        <v>0</v>
      </c>
      <c r="W7" s="6" t="n">
        <f aca="false">MIN(MAX($B7/2+($D$2-$E$2)/2,0),$B7)</f>
        <v>0</v>
      </c>
      <c r="X7" s="6" t="n">
        <f aca="false">MIN(MAX($B7/2+($E$2-$D$2)/2,0),$B7)</f>
        <v>480</v>
      </c>
      <c r="Y7" s="6" t="n">
        <f aca="false">IF(F7=1,IF(J7&lt;$E$2,S7,I7),MIN(I7,Q7))</f>
        <v>320</v>
      </c>
      <c r="Z7" s="6" t="n">
        <f aca="false">B7-Y7</f>
        <v>160</v>
      </c>
      <c r="AA7" s="6" t="n">
        <f aca="false">$B7/2</f>
        <v>240</v>
      </c>
      <c r="AB7" s="6" t="n">
        <f aca="false">$B7/2</f>
        <v>240</v>
      </c>
      <c r="AC7" s="0" t="n">
        <f aca="false">K7/L7</f>
        <v>1</v>
      </c>
    </row>
    <row r="8" customFormat="false" ht="14.4" hidden="false" customHeight="false" outlineLevel="0" collapsed="false">
      <c r="A8" s="0" t="n">
        <v>4</v>
      </c>
      <c r="B8" s="0" t="n">
        <f aca="false">$B$5*C8</f>
        <v>720</v>
      </c>
      <c r="C8" s="0" t="n">
        <v>3</v>
      </c>
      <c r="D8" s="4" t="n">
        <f aca="false">IF(B8&gt;=$D$2,1,0)</f>
        <v>1</v>
      </c>
      <c r="E8" s="4" t="n">
        <f aca="false">IF(B8&gt;=$E$2,1,0)</f>
        <v>0</v>
      </c>
      <c r="F8" s="4" t="n">
        <f aca="false">IF(B8&gt;=($D$2+$E$2),1,0)</f>
        <v>0</v>
      </c>
      <c r="G8" s="6" t="n">
        <f aca="false">$B8/(1+($E$2/$D$2))</f>
        <v>240</v>
      </c>
      <c r="H8" s="6" t="n">
        <f aca="false">$B8/(1+($D$2/$E$2))</f>
        <v>480</v>
      </c>
      <c r="I8" s="6" t="n">
        <f aca="false">$B8/(1+1/$F$2)</f>
        <v>480</v>
      </c>
      <c r="J8" s="6" t="n">
        <f aca="false">$B8/(1+$F$2)</f>
        <v>240</v>
      </c>
      <c r="K8" s="6" t="n">
        <f aca="false">(G8+I8)/2</f>
        <v>360</v>
      </c>
      <c r="L8" s="6" t="n">
        <f aca="false">(H8+J8)/2</f>
        <v>360</v>
      </c>
      <c r="M8" s="6" t="n">
        <f aca="false">$B8/(1+1/$G$2)</f>
        <v>360</v>
      </c>
      <c r="N8" s="6" t="n">
        <f aca="false">$B8/(1+$G$2)</f>
        <v>360</v>
      </c>
      <c r="O8" s="6" t="n">
        <f aca="false">IF($F8=0,G8,D$2+(($B8-SUM($D$2:$E$2))/(1+1/$F$2)))</f>
        <v>240</v>
      </c>
      <c r="P8" s="6" t="n">
        <f aca="false">IF($F8=0,H8,E$2+(($B8-SUM($D$2:$E$2))/(1+$F$2)))</f>
        <v>480</v>
      </c>
      <c r="Q8" s="6" t="n">
        <f aca="false">MIN(B8,$D$2)</f>
        <v>640</v>
      </c>
      <c r="R8" s="6" t="n">
        <f aca="false">B8-Q8</f>
        <v>80</v>
      </c>
      <c r="S8" s="6" t="n">
        <f aca="false">B8-T8</f>
        <v>0</v>
      </c>
      <c r="T8" s="6" t="n">
        <f aca="false">MIN(B8,$E$2)</f>
        <v>720</v>
      </c>
      <c r="U8" s="6" t="n">
        <f aca="false">IF(F8=0,Q8,S8)</f>
        <v>640</v>
      </c>
      <c r="V8" s="6" t="n">
        <f aca="false">B8-U8</f>
        <v>80</v>
      </c>
      <c r="W8" s="6" t="n">
        <f aca="false">MIN(MAX($B8/2+($D$2-$E$2)/2,0),$B8)</f>
        <v>40</v>
      </c>
      <c r="X8" s="6" t="n">
        <f aca="false">MIN(MAX($B8/2+($E$2-$D$2)/2,0),$B8)</f>
        <v>680</v>
      </c>
      <c r="Y8" s="6" t="n">
        <f aca="false">IF(F8=1,IF(J8&lt;$E$2,S8,I8),MIN(I8,Q8))</f>
        <v>480</v>
      </c>
      <c r="Z8" s="6" t="n">
        <f aca="false">B8-Y8</f>
        <v>240</v>
      </c>
      <c r="AA8" s="6" t="n">
        <f aca="false">$B8/2</f>
        <v>360</v>
      </c>
      <c r="AB8" s="6" t="n">
        <f aca="false">$B8/2</f>
        <v>360</v>
      </c>
      <c r="AC8" s="0" t="n">
        <f aca="false">K8/L8</f>
        <v>1</v>
      </c>
    </row>
    <row r="9" customFormat="false" ht="14.4" hidden="false" customHeight="false" outlineLevel="0" collapsed="false">
      <c r="A9" s="0" t="n">
        <v>5</v>
      </c>
      <c r="B9" s="0" t="n">
        <f aca="false">$B$5*C9</f>
        <v>1200</v>
      </c>
      <c r="C9" s="0" t="n">
        <v>5</v>
      </c>
      <c r="D9" s="4" t="n">
        <f aca="false">IF(B9&gt;=$D$2,1,0)</f>
        <v>1</v>
      </c>
      <c r="E9" s="4" t="n">
        <f aca="false">IF(B9&gt;=$E$2,1,0)</f>
        <v>0</v>
      </c>
      <c r="F9" s="4" t="n">
        <f aca="false">IF(B9&gt;=($D$2+$E$2),1,0)</f>
        <v>0</v>
      </c>
      <c r="G9" s="6" t="n">
        <f aca="false">$B9/(1+($E$2/$D$2))</f>
        <v>400</v>
      </c>
      <c r="H9" s="6" t="n">
        <f aca="false">$B9/(1+($D$2/$E$2))</f>
        <v>800</v>
      </c>
      <c r="I9" s="6" t="n">
        <f aca="false">$B9/(1+1/$F$2)</f>
        <v>800</v>
      </c>
      <c r="J9" s="6" t="n">
        <f aca="false">$B9/(1+$F$2)</f>
        <v>400</v>
      </c>
      <c r="K9" s="6" t="n">
        <f aca="false">(G9+I9)/2</f>
        <v>600</v>
      </c>
      <c r="L9" s="6" t="n">
        <f aca="false">(H9+J9)/2</f>
        <v>600</v>
      </c>
      <c r="M9" s="6" t="n">
        <f aca="false">$B9/(1+1/$G$2)</f>
        <v>600</v>
      </c>
      <c r="N9" s="6" t="n">
        <f aca="false">$B9/(1+$G$2)</f>
        <v>600</v>
      </c>
      <c r="O9" s="6" t="n">
        <f aca="false">IF($F9=0,G9,D$2+(($B9-SUM($D$2:$E$2))/(1+1/$F$2)))</f>
        <v>400</v>
      </c>
      <c r="P9" s="6" t="n">
        <f aca="false">IF($F9=0,H9,E$2+(($B9-SUM($D$2:$E$2))/(1+$F$2)))</f>
        <v>800</v>
      </c>
      <c r="Q9" s="6" t="n">
        <f aca="false">MIN(B9,$D$2)</f>
        <v>640</v>
      </c>
      <c r="R9" s="6" t="n">
        <f aca="false">B9-Q9</f>
        <v>560</v>
      </c>
      <c r="S9" s="6" t="n">
        <f aca="false">B9-T9</f>
        <v>0</v>
      </c>
      <c r="T9" s="6" t="n">
        <f aca="false">MIN(B9,$E$2)</f>
        <v>1200</v>
      </c>
      <c r="U9" s="6" t="n">
        <f aca="false">IF(F9=0,Q9,S9)</f>
        <v>640</v>
      </c>
      <c r="V9" s="6" t="n">
        <f aca="false">B9-U9</f>
        <v>560</v>
      </c>
      <c r="W9" s="6" t="n">
        <f aca="false">MIN(MAX($B9/2+($D$2-$E$2)/2,0),$B9)</f>
        <v>280</v>
      </c>
      <c r="X9" s="6" t="n">
        <f aca="false">MIN(MAX($B9/2+($E$2-$D$2)/2,0),$B9)</f>
        <v>920</v>
      </c>
      <c r="Y9" s="6" t="n">
        <f aca="false">IF(F9=1,IF(J9&lt;$E$2,S9,I9),MIN(I9,Q9))</f>
        <v>640</v>
      </c>
      <c r="Z9" s="6" t="n">
        <f aca="false">B9-Y9</f>
        <v>560</v>
      </c>
      <c r="AA9" s="6" t="n">
        <f aca="false">$B9/2</f>
        <v>600</v>
      </c>
      <c r="AB9" s="6" t="n">
        <f aca="false">$B9/2</f>
        <v>600</v>
      </c>
      <c r="AC9" s="0" t="n">
        <f aca="false">K9/L9</f>
        <v>1</v>
      </c>
    </row>
    <row r="10" customFormat="false" ht="14.4" hidden="false" customHeight="false" outlineLevel="0" collapsed="false">
      <c r="A10" s="0" t="n">
        <v>6</v>
      </c>
      <c r="B10" s="0" t="n">
        <f aca="false">$B$5*C10</f>
        <v>1680</v>
      </c>
      <c r="C10" s="0" t="n">
        <v>7</v>
      </c>
      <c r="D10" s="4" t="n">
        <f aca="false">IF(B10&gt;=$D$2,1,0)</f>
        <v>1</v>
      </c>
      <c r="E10" s="4" t="n">
        <f aca="false">IF(B10&gt;=$E$2,1,0)</f>
        <v>1</v>
      </c>
      <c r="F10" s="4" t="n">
        <f aca="false">IF(B10&gt;=($D$2+$E$2),1,0)</f>
        <v>0</v>
      </c>
      <c r="G10" s="6" t="n">
        <f aca="false">$B10/(1+($E$2/$D$2))</f>
        <v>560</v>
      </c>
      <c r="H10" s="6" t="n">
        <f aca="false">$B10/(1+($D$2/$E$2))</f>
        <v>1120</v>
      </c>
      <c r="I10" s="6" t="n">
        <f aca="false">$B10/(1+1/$F$2)</f>
        <v>1120</v>
      </c>
      <c r="J10" s="6" t="n">
        <f aca="false">$B10/(1+$F$2)</f>
        <v>560</v>
      </c>
      <c r="K10" s="6" t="n">
        <f aca="false">(G10+I10)/2</f>
        <v>840</v>
      </c>
      <c r="L10" s="6" t="n">
        <f aca="false">(H10+J10)/2</f>
        <v>840</v>
      </c>
      <c r="M10" s="6" t="n">
        <f aca="false">$B10/(1+1/$G$2)</f>
        <v>840</v>
      </c>
      <c r="N10" s="6" t="n">
        <f aca="false">$B10/(1+$G$2)</f>
        <v>840</v>
      </c>
      <c r="O10" s="6" t="n">
        <f aca="false">IF($F10=0,G10,D$2+(($B10-SUM($D$2:$E$2))/(1+1/$F$2)))</f>
        <v>560</v>
      </c>
      <c r="P10" s="6" t="n">
        <f aca="false">IF($F10=0,H10,E$2+(($B10-SUM($D$2:$E$2))/(1+$F$2)))</f>
        <v>1120</v>
      </c>
      <c r="Q10" s="6" t="n">
        <f aca="false">MIN(B10,$D$2)</f>
        <v>640</v>
      </c>
      <c r="R10" s="6" t="n">
        <f aca="false">B10-Q10</f>
        <v>1040</v>
      </c>
      <c r="S10" s="6" t="n">
        <f aca="false">B10-T10</f>
        <v>400</v>
      </c>
      <c r="T10" s="6" t="n">
        <f aca="false">MIN(B10,$E$2)</f>
        <v>1280</v>
      </c>
      <c r="U10" s="6" t="n">
        <f aca="false">IF(F10=0,Q10,S10)</f>
        <v>640</v>
      </c>
      <c r="V10" s="6" t="n">
        <f aca="false">B10-U10</f>
        <v>1040</v>
      </c>
      <c r="W10" s="6" t="n">
        <f aca="false">MIN(MAX($B10/2+($D$2-$E$2)/2,0),$B10)</f>
        <v>520</v>
      </c>
      <c r="X10" s="6" t="n">
        <f aca="false">MIN(MAX($B10/2+($E$2-$D$2)/2,0),$B10)</f>
        <v>1160</v>
      </c>
      <c r="Y10" s="6" t="n">
        <f aca="false">IF(F10=1,IF(J10&lt;$E$2,S10,I10),MIN(I10,Q10))</f>
        <v>640</v>
      </c>
      <c r="Z10" s="6" t="n">
        <f aca="false">B10-Y10</f>
        <v>1040</v>
      </c>
      <c r="AA10" s="6" t="n">
        <f aca="false">$B10/2</f>
        <v>840</v>
      </c>
      <c r="AB10" s="6" t="n">
        <f aca="false">$B10/2</f>
        <v>840</v>
      </c>
      <c r="AC10" s="0" t="n">
        <f aca="false">K10/L10</f>
        <v>1</v>
      </c>
    </row>
    <row r="11" customFormat="false" ht="14.4" hidden="false" customHeight="false" outlineLevel="0" collapsed="false">
      <c r="A11" s="0" t="n">
        <v>7</v>
      </c>
      <c r="B11" s="0" t="n">
        <f aca="false">$B$5*C11</f>
        <v>1920</v>
      </c>
      <c r="C11" s="0" t="n">
        <v>8</v>
      </c>
      <c r="D11" s="4" t="n">
        <f aca="false">IF(B11&gt;=$D$2,1,0)</f>
        <v>1</v>
      </c>
      <c r="E11" s="4" t="n">
        <f aca="false">IF(B11&gt;=$E$2,1,0)</f>
        <v>1</v>
      </c>
      <c r="F11" s="4" t="n">
        <f aca="false">IF(B11&gt;=($D$2+$E$2),1,0)</f>
        <v>1</v>
      </c>
      <c r="G11" s="6" t="n">
        <f aca="false">$B11/(1+($E$2/$D$2))</f>
        <v>640</v>
      </c>
      <c r="H11" s="6" t="n">
        <f aca="false">$B11/(1+($D$2/$E$2))</f>
        <v>1280</v>
      </c>
      <c r="I11" s="6" t="n">
        <f aca="false">$B11/(1+1/$F$2)</f>
        <v>1280</v>
      </c>
      <c r="J11" s="6" t="n">
        <f aca="false">$B11/(1+$F$2)</f>
        <v>640</v>
      </c>
      <c r="K11" s="6" t="n">
        <f aca="false">(G11+I11)/2</f>
        <v>960</v>
      </c>
      <c r="L11" s="6" t="n">
        <f aca="false">(H11+J11)/2</f>
        <v>960</v>
      </c>
      <c r="M11" s="6" t="n">
        <f aca="false">$B11/(1+1/$G$2)</f>
        <v>960</v>
      </c>
      <c r="N11" s="6" t="n">
        <f aca="false">$B11/(1+$G$2)</f>
        <v>960</v>
      </c>
      <c r="O11" s="6" t="n">
        <f aca="false">IF($F11=0,G11,D$2+(($B11-SUM($D$2:$E$2))/(1+1/$F$2)))</f>
        <v>640</v>
      </c>
      <c r="P11" s="6" t="n">
        <f aca="false">IF($F11=0,H11,E$2+(($B11-SUM($D$2:$E$2))/(1+$F$2)))</f>
        <v>1280</v>
      </c>
      <c r="Q11" s="6" t="n">
        <f aca="false">MIN(B11,$D$2)</f>
        <v>640</v>
      </c>
      <c r="R11" s="6" t="n">
        <f aca="false">B11-Q11</f>
        <v>1280</v>
      </c>
      <c r="S11" s="6" t="n">
        <f aca="false">B11-T11</f>
        <v>640</v>
      </c>
      <c r="T11" s="6" t="n">
        <f aca="false">MIN(B11,$E$2)</f>
        <v>1280</v>
      </c>
      <c r="U11" s="6" t="n">
        <f aca="false">IF(F11=0,Q11,S11)</f>
        <v>640</v>
      </c>
      <c r="V11" s="6" t="n">
        <f aca="false">B11-U11</f>
        <v>1280</v>
      </c>
      <c r="W11" s="6" t="n">
        <f aca="false">MIN(MAX($B11/2+($D$2-$E$2)/2,0),$B11)</f>
        <v>640</v>
      </c>
      <c r="X11" s="6" t="n">
        <f aca="false">MIN(MAX($B11/2+($E$2-$D$2)/2,0),$B11)</f>
        <v>1280</v>
      </c>
      <c r="Y11" s="6" t="n">
        <f aca="false">IF(F11=1,IF(J11&lt;$E$2,S11,I11),MIN(I11,Q11))</f>
        <v>640</v>
      </c>
      <c r="Z11" s="6" t="n">
        <f aca="false">B11-Y11</f>
        <v>1280</v>
      </c>
      <c r="AA11" s="6" t="n">
        <f aca="false">$B11/2</f>
        <v>960</v>
      </c>
      <c r="AB11" s="6" t="n">
        <f aca="false">$B11/2</f>
        <v>960</v>
      </c>
      <c r="AC11" s="0" t="n">
        <f aca="false">K11/L11</f>
        <v>1</v>
      </c>
    </row>
    <row r="12" customFormat="false" ht="14.4" hidden="false" customHeight="false" outlineLevel="0" collapsed="false">
      <c r="A12" s="0" t="n">
        <v>8</v>
      </c>
      <c r="B12" s="0" t="n">
        <f aca="false">$B$5*C12</f>
        <v>2400</v>
      </c>
      <c r="C12" s="0" t="n">
        <v>10</v>
      </c>
      <c r="D12" s="0" t="n">
        <f aca="false">IF(B12&gt;=$D$2,1,0)</f>
        <v>1</v>
      </c>
      <c r="E12" s="0" t="n">
        <f aca="false">IF(B12&gt;=$E$2,1,0)</f>
        <v>1</v>
      </c>
      <c r="F12" s="0" t="n">
        <f aca="false">IF(B12&gt;=($D$2+$E$2),1,0)</f>
        <v>1</v>
      </c>
      <c r="G12" s="6" t="n">
        <f aca="false">$B12/(1+($E$2/$D$2))</f>
        <v>800</v>
      </c>
      <c r="H12" s="6" t="n">
        <f aca="false">$B12/(1+($D$2/$E$2))</f>
        <v>1600</v>
      </c>
      <c r="I12" s="6" t="n">
        <f aca="false">$B12/(1+1/$F$2)</f>
        <v>1600</v>
      </c>
      <c r="J12" s="6" t="n">
        <f aca="false">$B12/(1+$F$2)</f>
        <v>800</v>
      </c>
      <c r="K12" s="6" t="n">
        <f aca="false">(G12+I12)/2</f>
        <v>1200</v>
      </c>
      <c r="L12" s="6" t="n">
        <f aca="false">(H12+J12)/2</f>
        <v>1200</v>
      </c>
      <c r="M12" s="6" t="n">
        <f aca="false">$B12/(1+1/$G$2)</f>
        <v>1200</v>
      </c>
      <c r="N12" s="6" t="n">
        <f aca="false">$B12/(1+$G$2)</f>
        <v>1200</v>
      </c>
      <c r="O12" s="6" t="n">
        <f aca="false">IF($F12=0,G12,D$2+(($B12-SUM($D$2:$E$2))/(1+1/$F$2)))</f>
        <v>960</v>
      </c>
      <c r="P12" s="6" t="n">
        <f aca="false">IF($F12=0,H12,E$2+(($B12-SUM($D$2:$E$2))/(1+$F$2)))</f>
        <v>1440</v>
      </c>
      <c r="Q12" s="6" t="n">
        <f aca="false">MIN(B12,$D$2)</f>
        <v>640</v>
      </c>
      <c r="R12" s="6" t="n">
        <f aca="false">B12-Q12</f>
        <v>1760</v>
      </c>
      <c r="S12" s="6" t="n">
        <f aca="false">B12-T12</f>
        <v>1120</v>
      </c>
      <c r="T12" s="6" t="n">
        <f aca="false">MIN(B12,$E$2)</f>
        <v>1280</v>
      </c>
      <c r="U12" s="6" t="n">
        <f aca="false">IF(F12=0,Q12,S12)</f>
        <v>1120</v>
      </c>
      <c r="V12" s="6" t="n">
        <f aca="false">B12-U12</f>
        <v>1280</v>
      </c>
      <c r="W12" s="6" t="n">
        <f aca="false">MIN(MAX($B12/2+($D$2-$E$2)/2,0),$B12)</f>
        <v>880</v>
      </c>
      <c r="X12" s="6" t="n">
        <f aca="false">MIN(MAX($B12/2+($E$2-$D$2)/2,0),$B12)</f>
        <v>1520</v>
      </c>
      <c r="Y12" s="6" t="n">
        <f aca="false">IF(F12=1,IF(J12&lt;$E$2,S12,I12),MIN(I12,Q12))</f>
        <v>1120</v>
      </c>
      <c r="Z12" s="6" t="n">
        <f aca="false">B12-Y12</f>
        <v>1280</v>
      </c>
      <c r="AA12" s="6" t="n">
        <f aca="false">$B12/2</f>
        <v>1200</v>
      </c>
      <c r="AB12" s="6" t="n">
        <f aca="false">$B12/2</f>
        <v>1200</v>
      </c>
      <c r="AC12" s="0" t="n">
        <f aca="false">K12/L12</f>
        <v>1</v>
      </c>
    </row>
    <row r="13" customFormat="false" ht="14.4" hidden="false" customHeight="false" outlineLevel="0" collapsed="false">
      <c r="A13" s="0" t="n">
        <v>9</v>
      </c>
      <c r="B13" s="0" t="n">
        <f aca="false">$B$5*C13</f>
        <v>3120</v>
      </c>
      <c r="C13" s="0" t="n">
        <v>13</v>
      </c>
      <c r="D13" s="0" t="n">
        <f aca="false">IF(B13&gt;=$D$2,1,0)</f>
        <v>1</v>
      </c>
      <c r="E13" s="0" t="n">
        <f aca="false">IF(B13&gt;=$E$2,1,0)</f>
        <v>1</v>
      </c>
      <c r="F13" s="0" t="n">
        <f aca="false">IF(B13&gt;=($D$2+$E$2),1,0)</f>
        <v>1</v>
      </c>
      <c r="G13" s="6" t="n">
        <f aca="false">$B13/(1+($E$2/$D$2))</f>
        <v>1040</v>
      </c>
      <c r="H13" s="6" t="n">
        <f aca="false">$B13/(1+($D$2/$E$2))</f>
        <v>2080</v>
      </c>
      <c r="I13" s="6" t="n">
        <f aca="false">$B13/(1+1/$F$2)</f>
        <v>2080</v>
      </c>
      <c r="J13" s="6" t="n">
        <f aca="false">$B13/(1+$F$2)</f>
        <v>1040</v>
      </c>
      <c r="K13" s="6" t="n">
        <f aca="false">(G13+I13)/2</f>
        <v>1560</v>
      </c>
      <c r="L13" s="6" t="n">
        <f aca="false">(H13+J13)/2</f>
        <v>1560</v>
      </c>
      <c r="M13" s="6" t="n">
        <f aca="false">$B13/(1+1/$G$2)</f>
        <v>1560</v>
      </c>
      <c r="N13" s="6" t="n">
        <f aca="false">$B13/(1+$G$2)</f>
        <v>1560</v>
      </c>
      <c r="O13" s="6" t="n">
        <f aca="false">IF($F13=0,G13,D$2+(($B13-SUM($D$2:$E$2))/(1+1/$F$2)))</f>
        <v>1440</v>
      </c>
      <c r="P13" s="6" t="n">
        <f aca="false">IF($F13=0,H13,E$2+(($B13-SUM($D$2:$E$2))/(1+$F$2)))</f>
        <v>1680</v>
      </c>
      <c r="Q13" s="6" t="n">
        <f aca="false">MIN(B13,$D$2)</f>
        <v>640</v>
      </c>
      <c r="R13" s="6" t="n">
        <f aca="false">B13-Q13</f>
        <v>2480</v>
      </c>
      <c r="S13" s="6" t="n">
        <f aca="false">B13-T13</f>
        <v>1840</v>
      </c>
      <c r="T13" s="6" t="n">
        <f aca="false">MIN(B13,$E$2)</f>
        <v>1280</v>
      </c>
      <c r="U13" s="6" t="n">
        <f aca="false">IF(F13=0,Q13,S13)</f>
        <v>1840</v>
      </c>
      <c r="V13" s="6" t="n">
        <f aca="false">B13-U13</f>
        <v>1280</v>
      </c>
      <c r="W13" s="6" t="n">
        <f aca="false">MIN(MAX($B13/2+($D$2-$E$2)/2,0),$B13)</f>
        <v>1240</v>
      </c>
      <c r="X13" s="6" t="n">
        <f aca="false">MIN(MAX($B13/2+($E$2-$D$2)/2,0),$B13)</f>
        <v>1880</v>
      </c>
      <c r="Y13" s="6" t="n">
        <f aca="false">IF(F13=1,IF(J13&lt;$E$2,S13,I13),MIN(I13,Q13))</f>
        <v>1840</v>
      </c>
      <c r="Z13" s="6" t="n">
        <f aca="false">B13-Y13</f>
        <v>1280</v>
      </c>
      <c r="AA13" s="6" t="n">
        <f aca="false">$B13/2</f>
        <v>1560</v>
      </c>
      <c r="AB13" s="6" t="n">
        <f aca="false">$B13/2</f>
        <v>1560</v>
      </c>
      <c r="AC13" s="0" t="n">
        <f aca="false">K13/L13</f>
        <v>1</v>
      </c>
    </row>
    <row r="14" customFormat="false" ht="14.4" hidden="false" customHeight="false" outlineLevel="0" collapsed="false">
      <c r="A14" s="0" t="n">
        <v>10</v>
      </c>
      <c r="B14" s="0" t="n">
        <f aca="false">$B$5*C14</f>
        <v>4320</v>
      </c>
      <c r="C14" s="0" t="n">
        <v>18</v>
      </c>
      <c r="D14" s="0" t="n">
        <f aca="false">IF(B14&gt;=$D$2,1,0)</f>
        <v>1</v>
      </c>
      <c r="E14" s="0" t="n">
        <f aca="false">IF(B14&gt;=$E$2,1,0)</f>
        <v>1</v>
      </c>
      <c r="F14" s="0" t="n">
        <f aca="false">IF(B14&gt;=($D$2+$E$2),1,0)</f>
        <v>1</v>
      </c>
      <c r="G14" s="6" t="n">
        <f aca="false">$B14/(1+($E$2/$D$2))</f>
        <v>1440</v>
      </c>
      <c r="H14" s="6" t="n">
        <f aca="false">$B14/(1+($D$2/$E$2))</f>
        <v>2880</v>
      </c>
      <c r="I14" s="6" t="n">
        <f aca="false">$B14/(1+1/$F$2)</f>
        <v>2880</v>
      </c>
      <c r="J14" s="6" t="n">
        <f aca="false">$B14/(1+$F$2)</f>
        <v>1440</v>
      </c>
      <c r="K14" s="6" t="n">
        <f aca="false">(G14+I14)/2</f>
        <v>2160</v>
      </c>
      <c r="L14" s="6" t="n">
        <f aca="false">(H14+J14)/2</f>
        <v>2160</v>
      </c>
      <c r="M14" s="6" t="n">
        <f aca="false">$B14/(1+1/$G$2)</f>
        <v>2160</v>
      </c>
      <c r="N14" s="6" t="n">
        <f aca="false">$B14/(1+$G$2)</f>
        <v>2160</v>
      </c>
      <c r="O14" s="6" t="n">
        <f aca="false">IF($F14=0,G14,D$2+(($B14-SUM($D$2:$E$2))/(1+1/$F$2)))</f>
        <v>2240</v>
      </c>
      <c r="P14" s="6" t="n">
        <f aca="false">IF($F14=0,H14,E$2+(($B14-SUM($D$2:$E$2))/(1+$F$2)))</f>
        <v>2080</v>
      </c>
      <c r="Q14" s="6" t="n">
        <f aca="false">MIN(B14,$D$2)</f>
        <v>640</v>
      </c>
      <c r="R14" s="6" t="n">
        <f aca="false">B14-Q14</f>
        <v>3680</v>
      </c>
      <c r="S14" s="6" t="n">
        <f aca="false">B14-T14</f>
        <v>3040</v>
      </c>
      <c r="T14" s="6" t="n">
        <f aca="false">MIN(B14,$E$2)</f>
        <v>1280</v>
      </c>
      <c r="U14" s="6" t="n">
        <f aca="false">IF(F14=0,Q14,S14)</f>
        <v>3040</v>
      </c>
      <c r="V14" s="6" t="n">
        <f aca="false">B14-U14</f>
        <v>1280</v>
      </c>
      <c r="W14" s="6" t="n">
        <f aca="false">MIN(MAX($B14/2+($D$2-$E$2)/2,0),$B14)</f>
        <v>1840</v>
      </c>
      <c r="X14" s="6" t="n">
        <f aca="false">MIN(MAX($B14/2+($E$2-$D$2)/2,0),$B14)</f>
        <v>2480</v>
      </c>
      <c r="Y14" s="6" t="n">
        <f aca="false">IF(F14=1,IF(J14&lt;$E$2,S14,I14),MIN(I14,Q14))</f>
        <v>2880</v>
      </c>
      <c r="Z14" s="6" t="n">
        <f aca="false">B14-Y14</f>
        <v>1440</v>
      </c>
      <c r="AA14" s="6" t="n">
        <f aca="false">$B14/2</f>
        <v>2160</v>
      </c>
      <c r="AB14" s="6" t="n">
        <f aca="false">$B14/2</f>
        <v>2160</v>
      </c>
      <c r="AC14" s="0" t="n">
        <f aca="false">K14/L14</f>
        <v>1</v>
      </c>
    </row>
    <row r="15" customFormat="false" ht="14.4" hidden="false" customHeight="false" outlineLevel="0" collapsed="false">
      <c r="A15" s="0" t="n">
        <v>11</v>
      </c>
      <c r="B15" s="0" t="n">
        <f aca="false">$B$5*C15</f>
        <v>5520</v>
      </c>
      <c r="C15" s="0" t="n">
        <v>23</v>
      </c>
      <c r="D15" s="0" t="n">
        <f aca="false">IF(B15&gt;=$D$2,1,0)</f>
        <v>1</v>
      </c>
      <c r="E15" s="0" t="n">
        <f aca="false">IF(B15&gt;=$E$2,1,0)</f>
        <v>1</v>
      </c>
      <c r="F15" s="0" t="n">
        <f aca="false">IF(B15&gt;=($D$2+$E$2),1,0)</f>
        <v>1</v>
      </c>
      <c r="G15" s="6" t="n">
        <f aca="false">$B15/(1+($E$2/$D$2))</f>
        <v>1840</v>
      </c>
      <c r="H15" s="6" t="n">
        <f aca="false">$B15/(1+($D$2/$E$2))</f>
        <v>3680</v>
      </c>
      <c r="I15" s="6" t="n">
        <f aca="false">$B15/(1+1/$F$2)</f>
        <v>3680</v>
      </c>
      <c r="J15" s="6" t="n">
        <f aca="false">$B15/(1+$F$2)</f>
        <v>1840</v>
      </c>
      <c r="K15" s="6" t="n">
        <f aca="false">(G15+I15)/2</f>
        <v>2760</v>
      </c>
      <c r="L15" s="6" t="n">
        <f aca="false">(H15+J15)/2</f>
        <v>2760</v>
      </c>
      <c r="M15" s="6" t="n">
        <f aca="false">$B15/(1+1/$G$2)</f>
        <v>2760</v>
      </c>
      <c r="N15" s="6" t="n">
        <f aca="false">$B15/(1+$G$2)</f>
        <v>2760</v>
      </c>
      <c r="O15" s="6" t="n">
        <f aca="false">IF($F15=0,G15,D$2+(($B15-SUM($D$2:$E$2))/(1+1/$F$2)))</f>
        <v>3040</v>
      </c>
      <c r="P15" s="6" t="n">
        <f aca="false">IF($F15=0,H15,E$2+(($B15-SUM($D$2:$E$2))/(1+$F$2)))</f>
        <v>2480</v>
      </c>
      <c r="Q15" s="6" t="n">
        <f aca="false">MIN(B15,$D$2)</f>
        <v>640</v>
      </c>
      <c r="R15" s="6" t="n">
        <f aca="false">B15-Q15</f>
        <v>4880</v>
      </c>
      <c r="S15" s="6" t="n">
        <f aca="false">B15-T15</f>
        <v>4240</v>
      </c>
      <c r="T15" s="6" t="n">
        <f aca="false">MIN(B15,$E$2)</f>
        <v>1280</v>
      </c>
      <c r="U15" s="6" t="n">
        <f aca="false">IF(F15=0,Q15,S15)</f>
        <v>4240</v>
      </c>
      <c r="V15" s="6" t="n">
        <f aca="false">B15-U15</f>
        <v>1280</v>
      </c>
      <c r="W15" s="6" t="n">
        <f aca="false">MIN(MAX($B15/2+($D$2-$E$2)/2,0),$B15)</f>
        <v>2440</v>
      </c>
      <c r="X15" s="6" t="n">
        <f aca="false">MIN(MAX($B15/2+($E$2-$D$2)/2,0),$B15)</f>
        <v>3080</v>
      </c>
      <c r="Y15" s="6" t="n">
        <f aca="false">IF(F15=1,IF(J15&lt;$E$2,S15,I15),MIN(I15,Q15))</f>
        <v>3680</v>
      </c>
      <c r="Z15" s="6" t="n">
        <f aca="false">B15-Y15</f>
        <v>1840</v>
      </c>
      <c r="AA15" s="6" t="n">
        <f aca="false">$B15/2</f>
        <v>2760</v>
      </c>
      <c r="AB15" s="6" t="n">
        <f aca="false">$B15/2</f>
        <v>2760</v>
      </c>
      <c r="AC15" s="0" t="n">
        <f aca="false">K15/L15</f>
        <v>1</v>
      </c>
    </row>
    <row r="16" customFormat="false" ht="14.4" hidden="false" customHeight="false" outlineLevel="0" collapsed="false">
      <c r="A16" s="0" t="n">
        <v>12</v>
      </c>
      <c r="B16" s="0" t="n">
        <f aca="false">$B$5*C16</f>
        <v>6720</v>
      </c>
      <c r="C16" s="0" t="n">
        <v>28</v>
      </c>
      <c r="D16" s="4" t="n">
        <f aca="false">IF(B16&gt;=$D$2,1,0)</f>
        <v>1</v>
      </c>
      <c r="E16" s="4" t="n">
        <f aca="false">IF(B16&gt;=$E$2,1,0)</f>
        <v>1</v>
      </c>
      <c r="F16" s="4" t="n">
        <f aca="false">IF(B16&gt;=($D$2+$E$2),1,0)</f>
        <v>1</v>
      </c>
      <c r="G16" s="6" t="n">
        <f aca="false">$B16/(1+($E$2/$D$2))</f>
        <v>2240</v>
      </c>
      <c r="H16" s="6" t="n">
        <f aca="false">$B16/(1+($D$2/$E$2))</f>
        <v>4480</v>
      </c>
      <c r="I16" s="6" t="n">
        <f aca="false">$B16/(1+1/$F$2)</f>
        <v>4480</v>
      </c>
      <c r="J16" s="6" t="n">
        <f aca="false">$B16/(1+$F$2)</f>
        <v>2240</v>
      </c>
      <c r="K16" s="6" t="n">
        <f aca="false">(G16+I16)/2</f>
        <v>3360</v>
      </c>
      <c r="L16" s="6" t="n">
        <f aca="false">(H16+J16)/2</f>
        <v>3360</v>
      </c>
      <c r="M16" s="6" t="n">
        <f aca="false">$B16/(1+1/$G$2)</f>
        <v>3360</v>
      </c>
      <c r="N16" s="6" t="n">
        <f aca="false">$B16/(1+$G$2)</f>
        <v>3360</v>
      </c>
      <c r="O16" s="6" t="n">
        <f aca="false">IF($F16=0,G16,D$2+(($B16-SUM($D$2:$E$2))/(1+1/$F$2)))</f>
        <v>3840</v>
      </c>
      <c r="P16" s="6" t="n">
        <f aca="false">IF($F16=0,H16,E$2+(($B16-SUM($D$2:$E$2))/(1+$F$2)))</f>
        <v>2880</v>
      </c>
      <c r="Q16" s="6" t="n">
        <f aca="false">MIN(B16,$D$2)</f>
        <v>640</v>
      </c>
      <c r="R16" s="6" t="n">
        <f aca="false">B16-Q16</f>
        <v>6080</v>
      </c>
      <c r="S16" s="6" t="n">
        <f aca="false">B16-T16</f>
        <v>5440</v>
      </c>
      <c r="T16" s="6" t="n">
        <f aca="false">MIN(B16,$E$2)</f>
        <v>1280</v>
      </c>
      <c r="U16" s="6" t="n">
        <f aca="false">IF(F16=0,Q16,S16)</f>
        <v>5440</v>
      </c>
      <c r="V16" s="6" t="n">
        <f aca="false">B16-U16</f>
        <v>1280</v>
      </c>
      <c r="W16" s="6" t="n">
        <f aca="false">MIN(MAX($B16/2+($D$2-$E$2)/2,0),$B16)</f>
        <v>3040</v>
      </c>
      <c r="X16" s="6" t="n">
        <f aca="false">MIN(MAX($B16/2+($E$2-$D$2)/2,0),$B16)</f>
        <v>3680</v>
      </c>
      <c r="Y16" s="6" t="n">
        <f aca="false">IF(F16=1,IF(J16&lt;$E$2,S16,I16),MIN(I16,Q16))</f>
        <v>4480</v>
      </c>
      <c r="Z16" s="6" t="n">
        <f aca="false">B16-Y16</f>
        <v>2240</v>
      </c>
      <c r="AA16" s="6" t="n">
        <f aca="false">$B16/2</f>
        <v>3360</v>
      </c>
      <c r="AB16" s="6" t="n">
        <f aca="false">$B16/2</f>
        <v>3360</v>
      </c>
      <c r="AC16" s="0" t="n">
        <f aca="false">K16/L16</f>
        <v>1</v>
      </c>
    </row>
    <row r="17" customFormat="false" ht="14.4" hidden="false" customHeight="false" outlineLevel="0" collapsed="false">
      <c r="A17" s="0" t="n">
        <v>13</v>
      </c>
      <c r="B17" s="0" t="n">
        <f aca="false">$B$5*C17</f>
        <v>7920</v>
      </c>
      <c r="C17" s="0" t="n">
        <v>33</v>
      </c>
      <c r="D17" s="0" t="n">
        <f aca="false">IF(B17&gt;=$D$2,1,0)</f>
        <v>1</v>
      </c>
      <c r="E17" s="0" t="n">
        <f aca="false">IF(B17&gt;=$E$2,1,0)</f>
        <v>1</v>
      </c>
      <c r="F17" s="0" t="n">
        <f aca="false">IF(B17&gt;=($D$2+$E$2),1,0)</f>
        <v>1</v>
      </c>
      <c r="G17" s="6" t="n">
        <f aca="false">$B17/(1+($E$2/$D$2))</f>
        <v>2640</v>
      </c>
      <c r="H17" s="6" t="n">
        <f aca="false">$B17/(1+($D$2/$E$2))</f>
        <v>5280</v>
      </c>
      <c r="I17" s="6" t="n">
        <f aca="false">$B17/(1+1/$F$2)</f>
        <v>5280</v>
      </c>
      <c r="J17" s="6" t="n">
        <f aca="false">$B17/(1+$F$2)</f>
        <v>2640</v>
      </c>
      <c r="K17" s="6" t="n">
        <f aca="false">(G17+I17)/2</f>
        <v>3960</v>
      </c>
      <c r="L17" s="6" t="n">
        <f aca="false">(H17+J17)/2</f>
        <v>3960</v>
      </c>
      <c r="M17" s="6" t="n">
        <f aca="false">$B17/(1+1/$G$2)</f>
        <v>3960</v>
      </c>
      <c r="N17" s="6" t="n">
        <f aca="false">$B17/(1+$G$2)</f>
        <v>3960</v>
      </c>
      <c r="O17" s="6" t="n">
        <f aca="false">IF($F17=0,G17,D$2+(($B17-SUM($D$2:$E$2))/(1+1/$F$2)))</f>
        <v>4640</v>
      </c>
      <c r="P17" s="6" t="n">
        <f aca="false">IF($F17=0,H17,E$2+(($B17-SUM($D$2:$E$2))/(1+$F$2)))</f>
        <v>3280</v>
      </c>
      <c r="Q17" s="6" t="n">
        <f aca="false">MIN(B17,$D$2)</f>
        <v>640</v>
      </c>
      <c r="R17" s="6" t="n">
        <f aca="false">B17-Q17</f>
        <v>7280</v>
      </c>
      <c r="S17" s="6" t="n">
        <f aca="false">B17-T17</f>
        <v>6640</v>
      </c>
      <c r="T17" s="6" t="n">
        <f aca="false">MIN(B17,$E$2)</f>
        <v>1280</v>
      </c>
      <c r="U17" s="6" t="n">
        <f aca="false">IF(F17=0,Q17,S17)</f>
        <v>6640</v>
      </c>
      <c r="V17" s="6" t="n">
        <f aca="false">B17-U17</f>
        <v>1280</v>
      </c>
      <c r="W17" s="6" t="n">
        <f aca="false">MIN(MAX($B17/2+($D$2-$E$2)/2,0),$B17)</f>
        <v>3640</v>
      </c>
      <c r="X17" s="6" t="n">
        <f aca="false">MIN(MAX($B17/2+($E$2-$D$2)/2,0),$B17)</f>
        <v>4280</v>
      </c>
      <c r="Y17" s="6" t="n">
        <f aca="false">IF(F17=1,IF(J17&lt;$E$2,S17,I17),MIN(I17,Q17))</f>
        <v>5280</v>
      </c>
      <c r="Z17" s="6" t="n">
        <f aca="false">B17-Y17</f>
        <v>2640</v>
      </c>
      <c r="AA17" s="6" t="n">
        <f aca="false">$B17/2</f>
        <v>3960</v>
      </c>
      <c r="AB17" s="6" t="n">
        <f aca="false">$B17/2</f>
        <v>3960</v>
      </c>
      <c r="AC17" s="0" t="n">
        <f aca="false">K17/L17</f>
        <v>1</v>
      </c>
    </row>
    <row r="18" customFormat="false" ht="14.4" hidden="false" customHeight="false" outlineLevel="0" collapsed="false">
      <c r="A18" s="0" t="n">
        <v>14</v>
      </c>
      <c r="B18" s="0" t="n">
        <f aca="false">$B$5*C18</f>
        <v>0</v>
      </c>
      <c r="D18" s="4" t="n">
        <f aca="false">IF(B18&gt;=$D$2,1,0)</f>
        <v>0</v>
      </c>
      <c r="E18" s="4" t="n">
        <f aca="false">IF(B18&gt;=$E$2,1,0)</f>
        <v>0</v>
      </c>
      <c r="F18" s="4" t="n">
        <f aca="false">IF(B18&gt;=($D$2+$E$2),1,0)</f>
        <v>0</v>
      </c>
      <c r="G18" s="6" t="n">
        <f aca="false">$B18/(1+($E$2/$D$2))</f>
        <v>0</v>
      </c>
      <c r="H18" s="6" t="n">
        <f aca="false">$B18/(1+($D$2/$E$2))</f>
        <v>0</v>
      </c>
      <c r="I18" s="6" t="n">
        <f aca="false">$B18/(1+1/$F$2)</f>
        <v>0</v>
      </c>
      <c r="J18" s="6" t="n">
        <f aca="false">$B18/(1+$F$2)</f>
        <v>0</v>
      </c>
      <c r="K18" s="6" t="n">
        <f aca="false">(G18+I18)/2</f>
        <v>0</v>
      </c>
      <c r="L18" s="6" t="n">
        <f aca="false">(H18+J18)/2</f>
        <v>0</v>
      </c>
      <c r="M18" s="6" t="n">
        <f aca="false">$B18/(1+1/$G$2)</f>
        <v>0</v>
      </c>
      <c r="N18" s="6" t="n">
        <f aca="false">$B18/(1+$G$2)</f>
        <v>0</v>
      </c>
      <c r="O18" s="6" t="n">
        <f aca="false">IF($F18=0,G18,D$2+(($B18-SUM($D$2:$E$2))/(1+1/$F$2)))</f>
        <v>0</v>
      </c>
      <c r="P18" s="6" t="n">
        <f aca="false">IF($F18=0,H18,E$2+(($B18-SUM($D$2:$E$2))/(1+$F$2)))</f>
        <v>0</v>
      </c>
      <c r="Q18" s="6" t="n">
        <f aca="false">MIN(B18,$D$2)</f>
        <v>0</v>
      </c>
      <c r="R18" s="6" t="n">
        <f aca="false">B18-Q18</f>
        <v>0</v>
      </c>
      <c r="S18" s="6" t="n">
        <f aca="false">B18-T18</f>
        <v>0</v>
      </c>
      <c r="T18" s="6" t="n">
        <f aca="false">MIN(B18,$E$2)</f>
        <v>0</v>
      </c>
      <c r="U18" s="6" t="n">
        <f aca="false">IF(F18=0,Q18,S18)</f>
        <v>0</v>
      </c>
      <c r="V18" s="6" t="n">
        <f aca="false">B18-U18</f>
        <v>0</v>
      </c>
      <c r="W18" s="6" t="n">
        <f aca="false">MIN(MAX($B18/2+($D$2-$E$2)/2,0),$B18)</f>
        <v>0</v>
      </c>
      <c r="X18" s="6" t="n">
        <f aca="false">MIN(MAX($B18/2+($E$2-$D$2)/2,0),$B18)</f>
        <v>0</v>
      </c>
      <c r="Y18" s="6" t="n">
        <f aca="false">IF(D18=0,I18,IF(E18=0,Q18,IF(J18&lt;$E$2,S18,I18)))</f>
        <v>0</v>
      </c>
      <c r="Z18" s="6" t="n">
        <f aca="false">B18-Y18</f>
        <v>0</v>
      </c>
      <c r="AA18" s="6" t="n">
        <f aca="false">$B18/2</f>
        <v>0</v>
      </c>
      <c r="AB18" s="6" t="n">
        <f aca="false">$B18/2</f>
        <v>0</v>
      </c>
      <c r="AC18" s="0" t="e">
        <f aca="false">K18/L18</f>
        <v>#DIV/0!</v>
      </c>
    </row>
    <row r="19" customFormat="false" ht="14.4" hidden="false" customHeight="false" outlineLevel="0" collapsed="false"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customFormat="false" ht="14.4" hidden="false" customHeight="false" outlineLevel="0" collapsed="false">
      <c r="C20" s="0" t="n">
        <f aca="false">1920</f>
        <v>1920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</sheetData>
  <mergeCells count="10">
    <mergeCell ref="G3:H3"/>
    <mergeCell ref="I3:J3"/>
    <mergeCell ref="K3:L3"/>
    <mergeCell ref="M3:N3"/>
    <mergeCell ref="O3:P3"/>
    <mergeCell ref="Q3:R3"/>
    <mergeCell ref="S3:T3"/>
    <mergeCell ref="W3:X3"/>
    <mergeCell ref="Y3:Z3"/>
    <mergeCell ref="AA3:AB3"/>
  </mergeCells>
  <conditionalFormatting sqref="G5:G18;I5:I18;K5:K18;M5:M18;O5:O18;Q5:Q18;S5:S18;U5:U18;W5:W18;AA5:AA18">
    <cfRule type="cellIs" priority="2" operator="lessThan" aboveAverage="0" equalAverage="0" bottom="0" percent="0" rank="0" text="" dxfId="0">
      <formula>$D$2</formula>
    </cfRule>
  </conditionalFormatting>
  <conditionalFormatting sqref="H5:H18;J5:J18;L5:L18;N5:N18;P5:P18;R5:R18;T5:T18;V5:V18;X5:X18;AB5:AB18">
    <cfRule type="cellIs" priority="3" operator="lessThan" aboveAverage="0" equalAverage="0" bottom="0" percent="0" rank="0" text="" dxfId="1">
      <formula>$E$2</formula>
    </cfRule>
  </conditionalFormatting>
  <conditionalFormatting sqref="Y5:Y18">
    <cfRule type="cellIs" priority="4" operator="lessThan" aboveAverage="0" equalAverage="0" bottom="0" percent="0" rank="0" text="" dxfId="2">
      <formula>$D$2</formula>
    </cfRule>
  </conditionalFormatting>
  <conditionalFormatting sqref="Z5:Z18">
    <cfRule type="cellIs" priority="5" operator="lessThan" aboveAverage="0" equalAverage="0" bottom="0" percent="0" rank="0" text="" dxfId="3">
      <formula>$E$2</formula>
    </cfRule>
  </conditionalFormatting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24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G5" activeCellId="0" sqref="G5:J17"/>
    </sheetView>
  </sheetViews>
  <sheetFormatPr defaultRowHeight="14.4"/>
  <cols>
    <col collapsed="false" hidden="false" max="1" min="1" style="0" width="11.2040816326531"/>
    <col collapsed="false" hidden="false" max="5" min="2" style="0" width="10.530612244898"/>
    <col collapsed="false" hidden="false" max="6" min="6" style="0" width="16.8724489795918"/>
    <col collapsed="false" hidden="false" max="1025" min="7" style="0" width="10.530612244898"/>
  </cols>
  <sheetData>
    <row r="1" customFormat="false" ht="14.4" hidden="false" customHeight="false" outlineLevel="0" collapsed="false">
      <c r="D1" s="0" t="s">
        <v>43</v>
      </c>
      <c r="E1" s="0" t="s">
        <v>44</v>
      </c>
      <c r="F1" s="0" t="s">
        <v>2</v>
      </c>
      <c r="G1" s="0" t="s">
        <v>3</v>
      </c>
      <c r="I1" s="0" t="s">
        <v>42</v>
      </c>
    </row>
    <row r="2" customFormat="false" ht="14.4" hidden="false" customHeight="false" outlineLevel="0" collapsed="false">
      <c r="D2" s="0" t="n">
        <f aca="false">Block2!C2*'Block 2 neu N'!$I$2</f>
        <v>384</v>
      </c>
      <c r="E2" s="0" t="n">
        <f aca="false">Block2!D2*'Block 2 neu N'!$I$2</f>
        <v>1536</v>
      </c>
      <c r="F2" s="0" t="n">
        <v>1</v>
      </c>
      <c r="G2" s="1" t="n">
        <f aca="false">(D2/E2)*F2</f>
        <v>0.25</v>
      </c>
      <c r="H2" s="1"/>
      <c r="I2" s="1" t="n">
        <v>1.28</v>
      </c>
      <c r="J2" s="1" t="n">
        <f aca="false">D2+E2</f>
        <v>1920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="2" customFormat="true" ht="47.25" hidden="false" customHeight="true" outlineLevel="0" collapsed="false"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  <c r="O3" s="3" t="s">
        <v>8</v>
      </c>
      <c r="P3" s="3"/>
      <c r="Q3" s="3" t="s">
        <v>45</v>
      </c>
      <c r="R3" s="3"/>
      <c r="S3" s="3" t="s">
        <v>46</v>
      </c>
      <c r="T3" s="3"/>
      <c r="U3" s="5" t="s">
        <v>47</v>
      </c>
      <c r="V3" s="5"/>
      <c r="W3" s="3" t="s">
        <v>10</v>
      </c>
      <c r="X3" s="3"/>
      <c r="Y3" s="3" t="s">
        <v>48</v>
      </c>
      <c r="Z3" s="3"/>
      <c r="AA3" s="3" t="s">
        <v>11</v>
      </c>
      <c r="AB3" s="3"/>
    </row>
    <row r="4" customFormat="false" ht="28.8" hidden="false" customHeight="false" outlineLevel="0" collapsed="false">
      <c r="A4" s="2"/>
      <c r="B4" s="2" t="s">
        <v>12</v>
      </c>
      <c r="D4" s="2" t="s">
        <v>49</v>
      </c>
      <c r="E4" s="2" t="s">
        <v>50</v>
      </c>
      <c r="F4" s="2" t="s">
        <v>15</v>
      </c>
      <c r="G4" s="2" t="s">
        <v>51</v>
      </c>
      <c r="H4" s="2" t="s">
        <v>52</v>
      </c>
      <c r="I4" s="2" t="s">
        <v>51</v>
      </c>
      <c r="J4" s="2" t="s">
        <v>52</v>
      </c>
      <c r="K4" s="2" t="s">
        <v>51</v>
      </c>
      <c r="L4" s="2" t="s">
        <v>52</v>
      </c>
      <c r="M4" s="2" t="s">
        <v>51</v>
      </c>
      <c r="N4" s="2" t="s">
        <v>52</v>
      </c>
      <c r="O4" s="2" t="s">
        <v>51</v>
      </c>
      <c r="P4" s="2" t="s">
        <v>52</v>
      </c>
      <c r="Q4" s="2" t="s">
        <v>51</v>
      </c>
      <c r="R4" s="2" t="s">
        <v>52</v>
      </c>
      <c r="S4" s="2" t="s">
        <v>51</v>
      </c>
      <c r="T4" s="2" t="s">
        <v>52</v>
      </c>
      <c r="U4" s="2" t="s">
        <v>51</v>
      </c>
      <c r="V4" s="2" t="s">
        <v>52</v>
      </c>
      <c r="W4" s="2" t="s">
        <v>16</v>
      </c>
      <c r="X4" s="2" t="s">
        <v>17</v>
      </c>
      <c r="Y4" s="2" t="s">
        <v>51</v>
      </c>
      <c r="Z4" s="2" t="s">
        <v>52</v>
      </c>
      <c r="AA4" s="2" t="s">
        <v>16</v>
      </c>
      <c r="AB4" s="2" t="s">
        <v>17</v>
      </c>
    </row>
    <row r="5" customFormat="false" ht="14.4" hidden="false" customHeight="false" outlineLevel="0" collapsed="false">
      <c r="A5" s="0" t="n">
        <v>1</v>
      </c>
      <c r="B5" s="0" t="n">
        <v>240</v>
      </c>
      <c r="D5" s="4" t="n">
        <f aca="false">IF(B5&gt;=$D$2,1,0)</f>
        <v>0</v>
      </c>
      <c r="E5" s="4" t="n">
        <f aca="false">IF(B5&gt;=$E$2,1,0)</f>
        <v>0</v>
      </c>
      <c r="F5" s="4" t="n">
        <f aca="false">IF(B5&gt;=($D$2+$E$2),1,0)</f>
        <v>0</v>
      </c>
      <c r="G5" s="6" t="n">
        <f aca="false">$B5/(1+($E$2/$D$2))</f>
        <v>48</v>
      </c>
      <c r="H5" s="6" t="n">
        <f aca="false">$B5/(1+($D$2/$E$2))</f>
        <v>192</v>
      </c>
      <c r="I5" s="6" t="n">
        <f aca="false">$B5/(1+1/$F$2)</f>
        <v>120</v>
      </c>
      <c r="J5" s="6" t="n">
        <f aca="false">$B5/(1+$F$2)</f>
        <v>120</v>
      </c>
      <c r="K5" s="6" t="n">
        <f aca="false">(G5+I5)/2</f>
        <v>84</v>
      </c>
      <c r="L5" s="6" t="n">
        <f aca="false">(H5+J5)/2</f>
        <v>156</v>
      </c>
      <c r="M5" s="6" t="n">
        <f aca="false">$B5/(1+1/$G$2)</f>
        <v>48</v>
      </c>
      <c r="N5" s="6" t="n">
        <f aca="false">$B5/(1+$G$2)</f>
        <v>192</v>
      </c>
      <c r="O5" s="6" t="n">
        <f aca="false">IF($F5=0,G5,D$2+(($B5-SUM($D$2:$E$2))/(1+1/$F$2)))</f>
        <v>48</v>
      </c>
      <c r="P5" s="6" t="n">
        <f aca="false">IF($F5=0,H5,E$2+(($B5-SUM($D$2:$E$2))/(1+$F$2)))</f>
        <v>192</v>
      </c>
      <c r="Q5" s="6" t="n">
        <f aca="false">MIN(B5,$D$2)</f>
        <v>240</v>
      </c>
      <c r="R5" s="6" t="n">
        <f aca="false">B5-Q5</f>
        <v>0</v>
      </c>
      <c r="S5" s="6" t="n">
        <f aca="false">B5-T5</f>
        <v>0</v>
      </c>
      <c r="T5" s="6" t="n">
        <f aca="false">MIN(B5,$E$2)</f>
        <v>240</v>
      </c>
      <c r="U5" s="6" t="n">
        <f aca="false">IF(F5=0,Q5,S5)</f>
        <v>240</v>
      </c>
      <c r="V5" s="6" t="n">
        <f aca="false">B5-U5</f>
        <v>0</v>
      </c>
      <c r="W5" s="6" t="n">
        <f aca="false">MIN(MAX($B5/2+($D$2-$E$2)/2,0),$B5)</f>
        <v>0</v>
      </c>
      <c r="X5" s="6" t="n">
        <f aca="false">MIN(MAX($B5/2+($E$2-$D$2)/2,0),$B5)</f>
        <v>240</v>
      </c>
      <c r="Y5" s="6" t="n">
        <f aca="false">IF(F5=1,IF(J5&lt;$E$2,S5,I5),MIN(I5,Q5))</f>
        <v>120</v>
      </c>
      <c r="Z5" s="6" t="n">
        <f aca="false">B5-Y5</f>
        <v>120</v>
      </c>
      <c r="AA5" s="6" t="n">
        <f aca="false">$B5/2</f>
        <v>120</v>
      </c>
      <c r="AB5" s="6" t="n">
        <f aca="false">$B5/2</f>
        <v>120</v>
      </c>
      <c r="AC5" s="0" t="n">
        <f aca="false">K5/L5</f>
        <v>0.538461538461538</v>
      </c>
    </row>
    <row r="6" customFormat="false" ht="14.4" hidden="false" customHeight="false" outlineLevel="0" collapsed="false">
      <c r="A6" s="0" t="n">
        <v>2</v>
      </c>
      <c r="B6" s="0" t="n">
        <f aca="false">$B$5*C6</f>
        <v>360</v>
      </c>
      <c r="C6" s="0" t="n">
        <v>1.5</v>
      </c>
      <c r="D6" s="4" t="n">
        <f aca="false">IF(B6&gt;=$D$2,1,0)</f>
        <v>0</v>
      </c>
      <c r="E6" s="4" t="n">
        <f aca="false">IF(B6&gt;=$E$2,1,0)</f>
        <v>0</v>
      </c>
      <c r="F6" s="4" t="n">
        <f aca="false">IF(B6&gt;=($D$2+$E$2),1,0)</f>
        <v>0</v>
      </c>
      <c r="G6" s="6" t="n">
        <f aca="false">$B6/(1+($E$2/$D$2))</f>
        <v>72</v>
      </c>
      <c r="H6" s="6" t="n">
        <f aca="false">$B6/(1+($D$2/$E$2))</f>
        <v>288</v>
      </c>
      <c r="I6" s="6" t="n">
        <f aca="false">$B6/(1+1/$F$2)</f>
        <v>180</v>
      </c>
      <c r="J6" s="6" t="n">
        <f aca="false">$B6/(1+$F$2)</f>
        <v>180</v>
      </c>
      <c r="K6" s="6" t="n">
        <f aca="false">(G6+I6)/2</f>
        <v>126</v>
      </c>
      <c r="L6" s="6" t="n">
        <f aca="false">(H6+J6)/2</f>
        <v>234</v>
      </c>
      <c r="M6" s="6" t="n">
        <f aca="false">$B6/(1+1/$G$2)</f>
        <v>72</v>
      </c>
      <c r="N6" s="6" t="n">
        <f aca="false">$B6/(1+$G$2)</f>
        <v>288</v>
      </c>
      <c r="O6" s="6" t="n">
        <f aca="false">IF($F6=0,G6,D$2+(($B6-SUM($D$2:$E$2))/(1+1/$F$2)))</f>
        <v>72</v>
      </c>
      <c r="P6" s="6" t="n">
        <f aca="false">IF($F6=0,H6,E$2+(($B6-SUM($D$2:$E$2))/(1+$F$2)))</f>
        <v>288</v>
      </c>
      <c r="Q6" s="6" t="n">
        <f aca="false">MIN(B6,$D$2)</f>
        <v>360</v>
      </c>
      <c r="R6" s="6" t="n">
        <f aca="false">B6-Q6</f>
        <v>0</v>
      </c>
      <c r="S6" s="6" t="n">
        <f aca="false">B6-T6</f>
        <v>0</v>
      </c>
      <c r="T6" s="6" t="n">
        <f aca="false">MIN(B6,$E$2)</f>
        <v>360</v>
      </c>
      <c r="U6" s="6" t="n">
        <f aca="false">IF(F6=0,Q6,S6)</f>
        <v>360</v>
      </c>
      <c r="V6" s="6" t="n">
        <f aca="false">B6-U6</f>
        <v>0</v>
      </c>
      <c r="W6" s="6" t="n">
        <f aca="false">MIN(MAX($B6/2+($D$2-$E$2)/2,0),$B6)</f>
        <v>0</v>
      </c>
      <c r="X6" s="6" t="n">
        <f aca="false">MIN(MAX($B6/2+($E$2-$D$2)/2,0),$B6)</f>
        <v>360</v>
      </c>
      <c r="Y6" s="6" t="n">
        <f aca="false">IF(F6=1,IF(J6&lt;$E$2,S6,I6),MIN(I6,Q6))</f>
        <v>180</v>
      </c>
      <c r="Z6" s="6" t="n">
        <f aca="false">B6-Y6</f>
        <v>180</v>
      </c>
      <c r="AA6" s="6" t="n">
        <f aca="false">$B6/2</f>
        <v>180</v>
      </c>
      <c r="AB6" s="6" t="n">
        <f aca="false">$B6/2</f>
        <v>180</v>
      </c>
      <c r="AC6" s="0" t="n">
        <f aca="false">K6/L6</f>
        <v>0.538461538461538</v>
      </c>
    </row>
    <row r="7" customFormat="false" ht="14.4" hidden="false" customHeight="false" outlineLevel="0" collapsed="false">
      <c r="A7" s="0" t="n">
        <v>3</v>
      </c>
      <c r="B7" s="0" t="n">
        <f aca="false">$B$5*C7</f>
        <v>480</v>
      </c>
      <c r="C7" s="0" t="n">
        <v>2</v>
      </c>
      <c r="D7" s="4" t="n">
        <f aca="false">IF(B7&gt;=$D$2,1,0)</f>
        <v>1</v>
      </c>
      <c r="E7" s="4" t="n">
        <f aca="false">IF(B7&gt;=$E$2,1,0)</f>
        <v>0</v>
      </c>
      <c r="F7" s="4" t="n">
        <f aca="false">IF(B7&gt;=($D$2+$E$2),1,0)</f>
        <v>0</v>
      </c>
      <c r="G7" s="6" t="n">
        <f aca="false">$B7/(1+($E$2/$D$2))</f>
        <v>96</v>
      </c>
      <c r="H7" s="6" t="n">
        <f aca="false">$B7/(1+($D$2/$E$2))</f>
        <v>384</v>
      </c>
      <c r="I7" s="6" t="n">
        <f aca="false">$B7/(1+1/$F$2)</f>
        <v>240</v>
      </c>
      <c r="J7" s="6" t="n">
        <f aca="false">$B7/(1+$F$2)</f>
        <v>240</v>
      </c>
      <c r="K7" s="6" t="n">
        <f aca="false">(G7+I7)/2</f>
        <v>168</v>
      </c>
      <c r="L7" s="6" t="n">
        <f aca="false">(H7+J7)/2</f>
        <v>312</v>
      </c>
      <c r="M7" s="6" t="n">
        <f aca="false">$B7/(1+1/$G$2)</f>
        <v>96</v>
      </c>
      <c r="N7" s="6" t="n">
        <f aca="false">$B7/(1+$G$2)</f>
        <v>384</v>
      </c>
      <c r="O7" s="6" t="n">
        <f aca="false">IF($F7=0,G7,D$2+(($B7-SUM($D$2:$E$2))/(1+1/$F$2)))</f>
        <v>96</v>
      </c>
      <c r="P7" s="6" t="n">
        <f aca="false">IF($F7=0,H7,E$2+(($B7-SUM($D$2:$E$2))/(1+$F$2)))</f>
        <v>384</v>
      </c>
      <c r="Q7" s="6" t="n">
        <f aca="false">MIN(B7,$D$2)</f>
        <v>384</v>
      </c>
      <c r="R7" s="6" t="n">
        <f aca="false">B7-Q7</f>
        <v>96</v>
      </c>
      <c r="S7" s="6" t="n">
        <f aca="false">B7-T7</f>
        <v>0</v>
      </c>
      <c r="T7" s="6" t="n">
        <f aca="false">MIN(B7,$E$2)</f>
        <v>480</v>
      </c>
      <c r="U7" s="6" t="n">
        <f aca="false">IF(F7=0,Q7,S7)</f>
        <v>384</v>
      </c>
      <c r="V7" s="6" t="n">
        <f aca="false">B7-U7</f>
        <v>96</v>
      </c>
      <c r="W7" s="6" t="n">
        <f aca="false">MIN(MAX($B7/2+($D$2-$E$2)/2,0),$B7)</f>
        <v>0</v>
      </c>
      <c r="X7" s="6" t="n">
        <f aca="false">MIN(MAX($B7/2+($E$2-$D$2)/2,0),$B7)</f>
        <v>480</v>
      </c>
      <c r="Y7" s="6" t="n">
        <f aca="false">IF(F7=1,IF(J7&lt;$E$2,S7,I7),MIN(I7,Q7))</f>
        <v>240</v>
      </c>
      <c r="Z7" s="6" t="n">
        <f aca="false">B7-Y7</f>
        <v>240</v>
      </c>
      <c r="AA7" s="6" t="n">
        <f aca="false">$B7/2</f>
        <v>240</v>
      </c>
      <c r="AB7" s="6" t="n">
        <f aca="false">$B7/2</f>
        <v>240</v>
      </c>
      <c r="AC7" s="0" t="n">
        <f aca="false">K7/L7</f>
        <v>0.538461538461538</v>
      </c>
    </row>
    <row r="8" customFormat="false" ht="14.4" hidden="false" customHeight="false" outlineLevel="0" collapsed="false">
      <c r="A8" s="0" t="n">
        <v>4</v>
      </c>
      <c r="B8" s="0" t="n">
        <f aca="false">$B$5*C8</f>
        <v>720</v>
      </c>
      <c r="C8" s="0" t="n">
        <v>3</v>
      </c>
      <c r="D8" s="4" t="n">
        <f aca="false">IF(B8&gt;=$D$2,1,0)</f>
        <v>1</v>
      </c>
      <c r="E8" s="4" t="n">
        <f aca="false">IF(B8&gt;=$E$2,1,0)</f>
        <v>0</v>
      </c>
      <c r="F8" s="4" t="n">
        <f aca="false">IF(B8&gt;=($D$2+$E$2),1,0)</f>
        <v>0</v>
      </c>
      <c r="G8" s="6" t="n">
        <f aca="false">$B8/(1+($E$2/$D$2))</f>
        <v>144</v>
      </c>
      <c r="H8" s="6" t="n">
        <f aca="false">$B8/(1+($D$2/$E$2))</f>
        <v>576</v>
      </c>
      <c r="I8" s="6" t="n">
        <f aca="false">$B8/(1+1/$F$2)</f>
        <v>360</v>
      </c>
      <c r="J8" s="6" t="n">
        <f aca="false">$B8/(1+$F$2)</f>
        <v>360</v>
      </c>
      <c r="K8" s="6" t="n">
        <f aca="false">(G8+I8)/2</f>
        <v>252</v>
      </c>
      <c r="L8" s="6" t="n">
        <f aca="false">(H8+J8)/2</f>
        <v>468</v>
      </c>
      <c r="M8" s="6" t="n">
        <f aca="false">$B8/(1+1/$G$2)</f>
        <v>144</v>
      </c>
      <c r="N8" s="6" t="n">
        <f aca="false">$B8/(1+$G$2)</f>
        <v>576</v>
      </c>
      <c r="O8" s="6" t="n">
        <f aca="false">IF($F8=0,G8,D$2+(($B8-SUM($D$2:$E$2))/(1+1/$F$2)))</f>
        <v>144</v>
      </c>
      <c r="P8" s="6" t="n">
        <f aca="false">IF($F8=0,H8,E$2+(($B8-SUM($D$2:$E$2))/(1+$F$2)))</f>
        <v>576</v>
      </c>
      <c r="Q8" s="6" t="n">
        <f aca="false">MIN(B8,$D$2)</f>
        <v>384</v>
      </c>
      <c r="R8" s="6" t="n">
        <f aca="false">B8-Q8</f>
        <v>336</v>
      </c>
      <c r="S8" s="6" t="n">
        <f aca="false">B8-T8</f>
        <v>0</v>
      </c>
      <c r="T8" s="6" t="n">
        <f aca="false">MIN(B8,$E$2)</f>
        <v>720</v>
      </c>
      <c r="U8" s="6" t="n">
        <f aca="false">IF(F8=0,Q8,S8)</f>
        <v>384</v>
      </c>
      <c r="V8" s="6" t="n">
        <f aca="false">B8-U8</f>
        <v>336</v>
      </c>
      <c r="W8" s="6" t="n">
        <f aca="false">MIN(MAX($B8/2+($D$2-$E$2)/2,0),$B8)</f>
        <v>0</v>
      </c>
      <c r="X8" s="6" t="n">
        <f aca="false">MIN(MAX($B8/2+($E$2-$D$2)/2,0),$B8)</f>
        <v>720</v>
      </c>
      <c r="Y8" s="6" t="n">
        <f aca="false">IF(F8=1,IF(J8&lt;$E$2,S8,I8),MIN(I8,Q8))</f>
        <v>360</v>
      </c>
      <c r="Z8" s="6" t="n">
        <f aca="false">B8-Y8</f>
        <v>360</v>
      </c>
      <c r="AA8" s="6" t="n">
        <f aca="false">$B8/2</f>
        <v>360</v>
      </c>
      <c r="AB8" s="6" t="n">
        <f aca="false">$B8/2</f>
        <v>360</v>
      </c>
      <c r="AC8" s="0" t="n">
        <f aca="false">K8/L8</f>
        <v>0.538461538461538</v>
      </c>
    </row>
    <row r="9" customFormat="false" ht="14.4" hidden="false" customHeight="false" outlineLevel="0" collapsed="false">
      <c r="A9" s="0" t="n">
        <v>5</v>
      </c>
      <c r="B9" s="0" t="n">
        <f aca="false">$B$5*C9</f>
        <v>1200</v>
      </c>
      <c r="C9" s="0" t="n">
        <v>5</v>
      </c>
      <c r="D9" s="4" t="n">
        <f aca="false">IF(B9&gt;=$D$2,1,0)</f>
        <v>1</v>
      </c>
      <c r="E9" s="4" t="n">
        <f aca="false">IF(B9&gt;=$E$2,1,0)</f>
        <v>0</v>
      </c>
      <c r="F9" s="4" t="n">
        <f aca="false">IF(B9&gt;=($D$2+$E$2),1,0)</f>
        <v>0</v>
      </c>
      <c r="G9" s="6" t="n">
        <f aca="false">$B9/(1+($E$2/$D$2))</f>
        <v>240</v>
      </c>
      <c r="H9" s="6" t="n">
        <f aca="false">$B9/(1+($D$2/$E$2))</f>
        <v>960</v>
      </c>
      <c r="I9" s="6" t="n">
        <f aca="false">$B9/(1+1/$F$2)</f>
        <v>600</v>
      </c>
      <c r="J9" s="6" t="n">
        <f aca="false">$B9/(1+$F$2)</f>
        <v>600</v>
      </c>
      <c r="K9" s="6" t="n">
        <f aca="false">(G9+I9)/2</f>
        <v>420</v>
      </c>
      <c r="L9" s="6" t="n">
        <f aca="false">(H9+J9)/2</f>
        <v>780</v>
      </c>
      <c r="M9" s="6" t="n">
        <f aca="false">$B9/(1+1/$G$2)</f>
        <v>240</v>
      </c>
      <c r="N9" s="6" t="n">
        <f aca="false">$B9/(1+$G$2)</f>
        <v>960</v>
      </c>
      <c r="O9" s="6" t="n">
        <f aca="false">IF($F9=0,G9,D$2+(($B9-SUM($D$2:$E$2))/(1+1/$F$2)))</f>
        <v>240</v>
      </c>
      <c r="P9" s="6" t="n">
        <f aca="false">IF($F9=0,H9,E$2+(($B9-SUM($D$2:$E$2))/(1+$F$2)))</f>
        <v>960</v>
      </c>
      <c r="Q9" s="6" t="n">
        <f aca="false">MIN(B9,$D$2)</f>
        <v>384</v>
      </c>
      <c r="R9" s="6" t="n">
        <f aca="false">B9-Q9</f>
        <v>816</v>
      </c>
      <c r="S9" s="6" t="n">
        <f aca="false">B9-T9</f>
        <v>0</v>
      </c>
      <c r="T9" s="6" t="n">
        <f aca="false">MIN(B9,$E$2)</f>
        <v>1200</v>
      </c>
      <c r="U9" s="6" t="n">
        <f aca="false">IF(F9=0,Q9,S9)</f>
        <v>384</v>
      </c>
      <c r="V9" s="6" t="n">
        <f aca="false">B9-U9</f>
        <v>816</v>
      </c>
      <c r="W9" s="6" t="n">
        <f aca="false">MIN(MAX($B9/2+($D$2-$E$2)/2,0),$B9)</f>
        <v>24</v>
      </c>
      <c r="X9" s="6" t="n">
        <f aca="false">MIN(MAX($B9/2+($E$2-$D$2)/2,0),$B9)</f>
        <v>1176</v>
      </c>
      <c r="Y9" s="6" t="n">
        <f aca="false">IF(F9=1,IF(J9&lt;$E$2,S9,I9),MIN(I9,Q9))</f>
        <v>384</v>
      </c>
      <c r="Z9" s="6" t="n">
        <f aca="false">B9-Y9</f>
        <v>816</v>
      </c>
      <c r="AA9" s="6" t="n">
        <f aca="false">$B9/2</f>
        <v>600</v>
      </c>
      <c r="AB9" s="6" t="n">
        <f aca="false">$B9/2</f>
        <v>600</v>
      </c>
      <c r="AC9" s="0" t="n">
        <f aca="false">K9/L9</f>
        <v>0.538461538461538</v>
      </c>
    </row>
    <row r="10" customFormat="false" ht="14.4" hidden="false" customHeight="false" outlineLevel="0" collapsed="false">
      <c r="A10" s="0" t="n">
        <v>6</v>
      </c>
      <c r="B10" s="0" t="n">
        <f aca="false">$B$5*C10</f>
        <v>1680</v>
      </c>
      <c r="C10" s="0" t="n">
        <v>7</v>
      </c>
      <c r="D10" s="4" t="n">
        <f aca="false">IF(B10&gt;=$D$2,1,0)</f>
        <v>1</v>
      </c>
      <c r="E10" s="4" t="n">
        <f aca="false">IF(B10&gt;=$E$2,1,0)</f>
        <v>1</v>
      </c>
      <c r="F10" s="4" t="n">
        <f aca="false">IF(B10&gt;=($D$2+$E$2),1,0)</f>
        <v>0</v>
      </c>
      <c r="G10" s="6" t="n">
        <f aca="false">$B10/(1+($E$2/$D$2))</f>
        <v>336</v>
      </c>
      <c r="H10" s="6" t="n">
        <f aca="false">$B10/(1+($D$2/$E$2))</f>
        <v>1344</v>
      </c>
      <c r="I10" s="6" t="n">
        <f aca="false">$B10/(1+1/$F$2)</f>
        <v>840</v>
      </c>
      <c r="J10" s="6" t="n">
        <f aca="false">$B10/(1+$F$2)</f>
        <v>840</v>
      </c>
      <c r="K10" s="6" t="n">
        <f aca="false">(G10+I10)/2</f>
        <v>588</v>
      </c>
      <c r="L10" s="6" t="n">
        <f aca="false">(H10+J10)/2</f>
        <v>1092</v>
      </c>
      <c r="M10" s="6" t="n">
        <f aca="false">$B10/(1+1/$G$2)</f>
        <v>336</v>
      </c>
      <c r="N10" s="6" t="n">
        <f aca="false">$B10/(1+$G$2)</f>
        <v>1344</v>
      </c>
      <c r="O10" s="6" t="n">
        <f aca="false">IF($F10=0,G10,D$2+(($B10-SUM($D$2:$E$2))/(1+1/$F$2)))</f>
        <v>336</v>
      </c>
      <c r="P10" s="6" t="n">
        <f aca="false">IF($F10=0,H10,E$2+(($B10-SUM($D$2:$E$2))/(1+$F$2)))</f>
        <v>1344</v>
      </c>
      <c r="Q10" s="6" t="n">
        <f aca="false">MIN(B10,$D$2)</f>
        <v>384</v>
      </c>
      <c r="R10" s="6" t="n">
        <f aca="false">B10-Q10</f>
        <v>1296</v>
      </c>
      <c r="S10" s="6" t="n">
        <f aca="false">B10-T10</f>
        <v>144</v>
      </c>
      <c r="T10" s="6" t="n">
        <f aca="false">MIN(B10,$E$2)</f>
        <v>1536</v>
      </c>
      <c r="U10" s="6" t="n">
        <f aca="false">IF(F10=0,Q10,S10)</f>
        <v>384</v>
      </c>
      <c r="V10" s="6" t="n">
        <f aca="false">B10-U10</f>
        <v>1296</v>
      </c>
      <c r="W10" s="6" t="n">
        <f aca="false">MIN(MAX($B10/2+($D$2-$E$2)/2,0),$B10)</f>
        <v>264</v>
      </c>
      <c r="X10" s="6" t="n">
        <f aca="false">MIN(MAX($B10/2+($E$2-$D$2)/2,0),$B10)</f>
        <v>1416</v>
      </c>
      <c r="Y10" s="6" t="n">
        <f aca="false">IF(F10=1,IF(J10&lt;$E$2,S10,I10),MIN(I10,Q10))</f>
        <v>384</v>
      </c>
      <c r="Z10" s="6" t="n">
        <f aca="false">B10-Y10</f>
        <v>1296</v>
      </c>
      <c r="AA10" s="6" t="n">
        <f aca="false">$B10/2</f>
        <v>840</v>
      </c>
      <c r="AB10" s="6" t="n">
        <f aca="false">$B10/2</f>
        <v>840</v>
      </c>
      <c r="AC10" s="0" t="n">
        <f aca="false">K10/L10</f>
        <v>0.538461538461538</v>
      </c>
    </row>
    <row r="11" customFormat="false" ht="14.4" hidden="false" customHeight="false" outlineLevel="0" collapsed="false">
      <c r="A11" s="0" t="n">
        <v>7</v>
      </c>
      <c r="B11" s="0" t="n">
        <f aca="false">$B$5*C11</f>
        <v>1920</v>
      </c>
      <c r="C11" s="0" t="n">
        <v>8</v>
      </c>
      <c r="D11" s="4" t="n">
        <f aca="false">IF(B11&gt;=$D$2,1,0)</f>
        <v>1</v>
      </c>
      <c r="E11" s="4" t="n">
        <f aca="false">IF(B11&gt;=$E$2,1,0)</f>
        <v>1</v>
      </c>
      <c r="F11" s="4" t="n">
        <f aca="false">IF(B11&gt;=($D$2+$E$2),1,0)</f>
        <v>1</v>
      </c>
      <c r="G11" s="6" t="n">
        <f aca="false">$B11/(1+($E$2/$D$2))</f>
        <v>384</v>
      </c>
      <c r="H11" s="6" t="n">
        <f aca="false">$B11/(1+($D$2/$E$2))</f>
        <v>1536</v>
      </c>
      <c r="I11" s="6" t="n">
        <f aca="false">$B11/(1+1/$F$2)</f>
        <v>960</v>
      </c>
      <c r="J11" s="6" t="n">
        <f aca="false">$B11/(1+$F$2)</f>
        <v>960</v>
      </c>
      <c r="K11" s="6" t="n">
        <f aca="false">(G11+I11)/2</f>
        <v>672</v>
      </c>
      <c r="L11" s="6" t="n">
        <f aca="false">(H11+J11)/2</f>
        <v>1248</v>
      </c>
      <c r="M11" s="6" t="n">
        <f aca="false">$B11/(1+1/$G$2)</f>
        <v>384</v>
      </c>
      <c r="N11" s="6" t="n">
        <f aca="false">$B11/(1+$G$2)</f>
        <v>1536</v>
      </c>
      <c r="O11" s="6" t="n">
        <f aca="false">IF($F11=0,G11,D$2+(($B11-SUM($D$2:$E$2))/(1+1/$F$2)))</f>
        <v>384</v>
      </c>
      <c r="P11" s="6" t="n">
        <f aca="false">IF($F11=0,H11,E$2+(($B11-SUM($D$2:$E$2))/(1+$F$2)))</f>
        <v>1536</v>
      </c>
      <c r="Q11" s="6" t="n">
        <f aca="false">MIN(B11,$D$2)</f>
        <v>384</v>
      </c>
      <c r="R11" s="6" t="n">
        <f aca="false">B11-Q11</f>
        <v>1536</v>
      </c>
      <c r="S11" s="6" t="n">
        <f aca="false">B11-T11</f>
        <v>384</v>
      </c>
      <c r="T11" s="6" t="n">
        <f aca="false">MIN(B11,$E$2)</f>
        <v>1536</v>
      </c>
      <c r="U11" s="6" t="n">
        <f aca="false">IF(F11=0,Q11,S11)</f>
        <v>384</v>
      </c>
      <c r="V11" s="6" t="n">
        <f aca="false">B11-U11</f>
        <v>1536</v>
      </c>
      <c r="W11" s="6" t="n">
        <f aca="false">MIN(MAX($B11/2+($D$2-$E$2)/2,0),$B11)</f>
        <v>384</v>
      </c>
      <c r="X11" s="6" t="n">
        <f aca="false">MIN(MAX($B11/2+($E$2-$D$2)/2,0),$B11)</f>
        <v>1536</v>
      </c>
      <c r="Y11" s="6" t="n">
        <f aca="false">IF(F11=1,IF(J11&lt;$E$2,S11,I11),MIN(I11,Q11))</f>
        <v>384</v>
      </c>
      <c r="Z11" s="6" t="n">
        <f aca="false">B11-Y11</f>
        <v>1536</v>
      </c>
      <c r="AA11" s="6" t="n">
        <f aca="false">$B11/2</f>
        <v>960</v>
      </c>
      <c r="AB11" s="6" t="n">
        <f aca="false">$B11/2</f>
        <v>960</v>
      </c>
      <c r="AC11" s="0" t="n">
        <f aca="false">K11/L11</f>
        <v>0.538461538461538</v>
      </c>
    </row>
    <row r="12" customFormat="false" ht="14.4" hidden="false" customHeight="false" outlineLevel="0" collapsed="false">
      <c r="A12" s="0" t="n">
        <v>8</v>
      </c>
      <c r="B12" s="0" t="n">
        <f aca="false">$B$5*C12</f>
        <v>2400</v>
      </c>
      <c r="C12" s="0" t="n">
        <v>10</v>
      </c>
      <c r="D12" s="0" t="n">
        <f aca="false">IF(B12&gt;=$D$2,1,0)</f>
        <v>1</v>
      </c>
      <c r="E12" s="0" t="n">
        <f aca="false">IF(B12&gt;=$E$2,1,0)</f>
        <v>1</v>
      </c>
      <c r="F12" s="0" t="n">
        <f aca="false">IF(B12&gt;=($D$2+$E$2),1,0)</f>
        <v>1</v>
      </c>
      <c r="G12" s="6" t="n">
        <f aca="false">$B12/(1+($E$2/$D$2))</f>
        <v>480</v>
      </c>
      <c r="H12" s="6" t="n">
        <f aca="false">$B12/(1+($D$2/$E$2))</f>
        <v>1920</v>
      </c>
      <c r="I12" s="6" t="n">
        <f aca="false">$B12/(1+1/$F$2)</f>
        <v>1200</v>
      </c>
      <c r="J12" s="6" t="n">
        <f aca="false">$B12/(1+$F$2)</f>
        <v>1200</v>
      </c>
      <c r="K12" s="6" t="n">
        <f aca="false">(G12+I12)/2</f>
        <v>840</v>
      </c>
      <c r="L12" s="6" t="n">
        <f aca="false">(H12+J12)/2</f>
        <v>1560</v>
      </c>
      <c r="M12" s="6" t="n">
        <f aca="false">$B12/(1+1/$G$2)</f>
        <v>480</v>
      </c>
      <c r="N12" s="6" t="n">
        <f aca="false">$B12/(1+$G$2)</f>
        <v>1920</v>
      </c>
      <c r="O12" s="6" t="n">
        <f aca="false">IF($F12=0,G12,D$2+(($B12-SUM($D$2:$E$2))/(1+1/$F$2)))</f>
        <v>624</v>
      </c>
      <c r="P12" s="6" t="n">
        <f aca="false">IF($F12=0,H12,E$2+(($B12-SUM($D$2:$E$2))/(1+$F$2)))</f>
        <v>1776</v>
      </c>
      <c r="Q12" s="6" t="n">
        <f aca="false">MIN(B12,$D$2)</f>
        <v>384</v>
      </c>
      <c r="R12" s="6" t="n">
        <f aca="false">B12-Q12</f>
        <v>2016</v>
      </c>
      <c r="S12" s="6" t="n">
        <f aca="false">B12-T12</f>
        <v>864</v>
      </c>
      <c r="T12" s="6" t="n">
        <f aca="false">MIN(B12,$E$2)</f>
        <v>1536</v>
      </c>
      <c r="U12" s="6" t="n">
        <f aca="false">IF(F12=0,Q12,S12)</f>
        <v>864</v>
      </c>
      <c r="V12" s="6" t="n">
        <f aca="false">B12-U12</f>
        <v>1536</v>
      </c>
      <c r="W12" s="6" t="n">
        <f aca="false">MIN(MAX($B12/2+($D$2-$E$2)/2,0),$B12)</f>
        <v>624</v>
      </c>
      <c r="X12" s="6" t="n">
        <f aca="false">MIN(MAX($B12/2+($E$2-$D$2)/2,0),$B12)</f>
        <v>1776</v>
      </c>
      <c r="Y12" s="6" t="n">
        <f aca="false">IF(F12=1,IF(J12&lt;$E$2,S12,I12),MIN(I12,Q12))</f>
        <v>864</v>
      </c>
      <c r="Z12" s="6" t="n">
        <f aca="false">B12-Y12</f>
        <v>1536</v>
      </c>
      <c r="AA12" s="6" t="n">
        <f aca="false">$B12/2</f>
        <v>1200</v>
      </c>
      <c r="AB12" s="6" t="n">
        <f aca="false">$B12/2</f>
        <v>1200</v>
      </c>
      <c r="AC12" s="0" t="n">
        <f aca="false">K12/L12</f>
        <v>0.538461538461538</v>
      </c>
    </row>
    <row r="13" customFormat="false" ht="14.4" hidden="false" customHeight="false" outlineLevel="0" collapsed="false">
      <c r="A13" s="0" t="n">
        <v>9</v>
      </c>
      <c r="B13" s="0" t="n">
        <f aca="false">$B$5*C13</f>
        <v>3120</v>
      </c>
      <c r="C13" s="0" t="n">
        <v>13</v>
      </c>
      <c r="D13" s="0" t="n">
        <f aca="false">IF(B13&gt;=$D$2,1,0)</f>
        <v>1</v>
      </c>
      <c r="E13" s="0" t="n">
        <f aca="false">IF(B13&gt;=$E$2,1,0)</f>
        <v>1</v>
      </c>
      <c r="F13" s="0" t="n">
        <f aca="false">IF(B13&gt;=($D$2+$E$2),1,0)</f>
        <v>1</v>
      </c>
      <c r="G13" s="6" t="n">
        <f aca="false">$B13/(1+($E$2/$D$2))</f>
        <v>624</v>
      </c>
      <c r="H13" s="6" t="n">
        <f aca="false">$B13/(1+($D$2/$E$2))</f>
        <v>2496</v>
      </c>
      <c r="I13" s="6" t="n">
        <f aca="false">$B13/(1+1/$F$2)</f>
        <v>1560</v>
      </c>
      <c r="J13" s="6" t="n">
        <f aca="false">$B13/(1+$F$2)</f>
        <v>1560</v>
      </c>
      <c r="K13" s="6" t="n">
        <f aca="false">(G13+I13)/2</f>
        <v>1092</v>
      </c>
      <c r="L13" s="6" t="n">
        <f aca="false">(H13+J13)/2</f>
        <v>2028</v>
      </c>
      <c r="M13" s="6" t="n">
        <f aca="false">$B13/(1+1/$G$2)</f>
        <v>624</v>
      </c>
      <c r="N13" s="6" t="n">
        <f aca="false">$B13/(1+$G$2)</f>
        <v>2496</v>
      </c>
      <c r="O13" s="6" t="n">
        <f aca="false">IF($F13=0,G13,D$2+(($B13-SUM($D$2:$E$2))/(1+1/$F$2)))</f>
        <v>984</v>
      </c>
      <c r="P13" s="6" t="n">
        <f aca="false">IF($F13=0,H13,E$2+(($B13-SUM($D$2:$E$2))/(1+$F$2)))</f>
        <v>2136</v>
      </c>
      <c r="Q13" s="6" t="n">
        <f aca="false">MIN(B13,$D$2)</f>
        <v>384</v>
      </c>
      <c r="R13" s="6" t="n">
        <f aca="false">B13-Q13</f>
        <v>2736</v>
      </c>
      <c r="S13" s="6" t="n">
        <f aca="false">B13-T13</f>
        <v>1584</v>
      </c>
      <c r="T13" s="6" t="n">
        <f aca="false">MIN(B13,$E$2)</f>
        <v>1536</v>
      </c>
      <c r="U13" s="6" t="n">
        <f aca="false">IF(F13=0,Q13,S13)</f>
        <v>1584</v>
      </c>
      <c r="V13" s="6" t="n">
        <f aca="false">B13-U13</f>
        <v>1536</v>
      </c>
      <c r="W13" s="6" t="n">
        <f aca="false">MIN(MAX($B13/2+($D$2-$E$2)/2,0),$B13)</f>
        <v>984</v>
      </c>
      <c r="X13" s="6" t="n">
        <f aca="false">MIN(MAX($B13/2+($E$2-$D$2)/2,0),$B13)</f>
        <v>2136</v>
      </c>
      <c r="Y13" s="6" t="n">
        <f aca="false">IF(F13=1,IF(J13&lt;$E$2,S13,I13),MIN(I13,Q13))</f>
        <v>1560</v>
      </c>
      <c r="Z13" s="6" t="n">
        <f aca="false">B13-Y13</f>
        <v>1560</v>
      </c>
      <c r="AA13" s="6" t="n">
        <f aca="false">$B13/2</f>
        <v>1560</v>
      </c>
      <c r="AB13" s="6" t="n">
        <f aca="false">$B13/2</f>
        <v>1560</v>
      </c>
      <c r="AC13" s="0" t="n">
        <f aca="false">K13/L13</f>
        <v>0.538461538461538</v>
      </c>
    </row>
    <row r="14" customFormat="false" ht="14.4" hidden="false" customHeight="false" outlineLevel="0" collapsed="false">
      <c r="A14" s="0" t="n">
        <v>10</v>
      </c>
      <c r="B14" s="0" t="n">
        <f aca="false">$B$5*C14</f>
        <v>4320</v>
      </c>
      <c r="C14" s="0" t="n">
        <v>18</v>
      </c>
      <c r="D14" s="0" t="n">
        <f aca="false">IF(B14&gt;=$D$2,1,0)</f>
        <v>1</v>
      </c>
      <c r="E14" s="0" t="n">
        <f aca="false">IF(B14&gt;=$E$2,1,0)</f>
        <v>1</v>
      </c>
      <c r="F14" s="0" t="n">
        <f aca="false">IF(B14&gt;=($D$2+$E$2),1,0)</f>
        <v>1</v>
      </c>
      <c r="G14" s="6" t="n">
        <f aca="false">$B14/(1+($E$2/$D$2))</f>
        <v>864</v>
      </c>
      <c r="H14" s="6" t="n">
        <f aca="false">$B14/(1+($D$2/$E$2))</f>
        <v>3456</v>
      </c>
      <c r="I14" s="6" t="n">
        <f aca="false">$B14/(1+1/$F$2)</f>
        <v>2160</v>
      </c>
      <c r="J14" s="6" t="n">
        <f aca="false">$B14/(1+$F$2)</f>
        <v>2160</v>
      </c>
      <c r="K14" s="6" t="n">
        <f aca="false">(G14+I14)/2</f>
        <v>1512</v>
      </c>
      <c r="L14" s="6" t="n">
        <f aca="false">(H14+J14)/2</f>
        <v>2808</v>
      </c>
      <c r="M14" s="6" t="n">
        <f aca="false">$B14/(1+1/$G$2)</f>
        <v>864</v>
      </c>
      <c r="N14" s="6" t="n">
        <f aca="false">$B14/(1+$G$2)</f>
        <v>3456</v>
      </c>
      <c r="O14" s="6" t="n">
        <f aca="false">IF($F14=0,G14,D$2+(($B14-SUM($D$2:$E$2))/(1+1/$F$2)))</f>
        <v>1584</v>
      </c>
      <c r="P14" s="6" t="n">
        <f aca="false">IF($F14=0,H14,E$2+(($B14-SUM($D$2:$E$2))/(1+$F$2)))</f>
        <v>2736</v>
      </c>
      <c r="Q14" s="6" t="n">
        <f aca="false">MIN(B14,$D$2)</f>
        <v>384</v>
      </c>
      <c r="R14" s="6" t="n">
        <f aca="false">B14-Q14</f>
        <v>3936</v>
      </c>
      <c r="S14" s="6" t="n">
        <f aca="false">B14-T14</f>
        <v>2784</v>
      </c>
      <c r="T14" s="6" t="n">
        <f aca="false">MIN(B14,$E$2)</f>
        <v>1536</v>
      </c>
      <c r="U14" s="6" t="n">
        <f aca="false">IF(F14=0,Q14,S14)</f>
        <v>2784</v>
      </c>
      <c r="V14" s="6" t="n">
        <f aca="false">B14-U14</f>
        <v>1536</v>
      </c>
      <c r="W14" s="6" t="n">
        <f aca="false">MIN(MAX($B14/2+($D$2-$E$2)/2,0),$B14)</f>
        <v>1584</v>
      </c>
      <c r="X14" s="6" t="n">
        <f aca="false">MIN(MAX($B14/2+($E$2-$D$2)/2,0),$B14)</f>
        <v>2736</v>
      </c>
      <c r="Y14" s="6" t="n">
        <f aca="false">IF(F14=1,IF(J14&lt;$E$2,S14,I14),MIN(I14,Q14))</f>
        <v>2160</v>
      </c>
      <c r="Z14" s="6" t="n">
        <f aca="false">B14-Y14</f>
        <v>2160</v>
      </c>
      <c r="AA14" s="6" t="n">
        <f aca="false">$B14/2</f>
        <v>2160</v>
      </c>
      <c r="AB14" s="6" t="n">
        <f aca="false">$B14/2</f>
        <v>2160</v>
      </c>
      <c r="AC14" s="0" t="n">
        <f aca="false">K14/L14</f>
        <v>0.538461538461538</v>
      </c>
    </row>
    <row r="15" customFormat="false" ht="14.4" hidden="false" customHeight="false" outlineLevel="0" collapsed="false">
      <c r="A15" s="0" t="n">
        <v>11</v>
      </c>
      <c r="B15" s="0" t="n">
        <f aca="false">$B$5*C15</f>
        <v>5520</v>
      </c>
      <c r="C15" s="0" t="n">
        <v>23</v>
      </c>
      <c r="D15" s="0" t="n">
        <f aca="false">IF(B15&gt;=$D$2,1,0)</f>
        <v>1</v>
      </c>
      <c r="E15" s="0" t="n">
        <f aca="false">IF(B15&gt;=$E$2,1,0)</f>
        <v>1</v>
      </c>
      <c r="F15" s="0" t="n">
        <f aca="false">IF(B15&gt;=($D$2+$E$2),1,0)</f>
        <v>1</v>
      </c>
      <c r="G15" s="6" t="n">
        <f aca="false">$B15/(1+($E$2/$D$2))</f>
        <v>1104</v>
      </c>
      <c r="H15" s="6" t="n">
        <f aca="false">$B15/(1+($D$2/$E$2))</f>
        <v>4416</v>
      </c>
      <c r="I15" s="6" t="n">
        <f aca="false">$B15/(1+1/$F$2)</f>
        <v>2760</v>
      </c>
      <c r="J15" s="6" t="n">
        <f aca="false">$B15/(1+$F$2)</f>
        <v>2760</v>
      </c>
      <c r="K15" s="6" t="n">
        <f aca="false">(G15+I15)/2</f>
        <v>1932</v>
      </c>
      <c r="L15" s="6" t="n">
        <f aca="false">(H15+J15)/2</f>
        <v>3588</v>
      </c>
      <c r="M15" s="6" t="n">
        <f aca="false">$B15/(1+1/$G$2)</f>
        <v>1104</v>
      </c>
      <c r="N15" s="6" t="n">
        <f aca="false">$B15/(1+$G$2)</f>
        <v>4416</v>
      </c>
      <c r="O15" s="6" t="n">
        <f aca="false">IF($F15=0,G15,D$2+(($B15-SUM($D$2:$E$2))/(1+1/$F$2)))</f>
        <v>2184</v>
      </c>
      <c r="P15" s="6" t="n">
        <f aca="false">IF($F15=0,H15,E$2+(($B15-SUM($D$2:$E$2))/(1+$F$2)))</f>
        <v>3336</v>
      </c>
      <c r="Q15" s="6" t="n">
        <f aca="false">MIN(B15,$D$2)</f>
        <v>384</v>
      </c>
      <c r="R15" s="6" t="n">
        <f aca="false">B15-Q15</f>
        <v>5136</v>
      </c>
      <c r="S15" s="6" t="n">
        <f aca="false">B15-T15</f>
        <v>3984</v>
      </c>
      <c r="T15" s="6" t="n">
        <f aca="false">MIN(B15,$E$2)</f>
        <v>1536</v>
      </c>
      <c r="U15" s="6" t="n">
        <f aca="false">IF(F15=0,Q15,S15)</f>
        <v>3984</v>
      </c>
      <c r="V15" s="6" t="n">
        <f aca="false">B15-U15</f>
        <v>1536</v>
      </c>
      <c r="W15" s="6" t="n">
        <f aca="false">MIN(MAX($B15/2+($D$2-$E$2)/2,0),$B15)</f>
        <v>2184</v>
      </c>
      <c r="X15" s="6" t="n">
        <f aca="false">MIN(MAX($B15/2+($E$2-$D$2)/2,0),$B15)</f>
        <v>3336</v>
      </c>
      <c r="Y15" s="6" t="n">
        <f aca="false">IF(F15=1,IF(J15&lt;$E$2,S15,I15),MIN(I15,Q15))</f>
        <v>2760</v>
      </c>
      <c r="Z15" s="6" t="n">
        <f aca="false">B15-Y15</f>
        <v>2760</v>
      </c>
      <c r="AA15" s="6" t="n">
        <f aca="false">$B15/2</f>
        <v>2760</v>
      </c>
      <c r="AB15" s="6" t="n">
        <f aca="false">$B15/2</f>
        <v>2760</v>
      </c>
      <c r="AC15" s="0" t="n">
        <f aca="false">K15/L15</f>
        <v>0.538461538461538</v>
      </c>
    </row>
    <row r="16" customFormat="false" ht="14.4" hidden="false" customHeight="false" outlineLevel="0" collapsed="false">
      <c r="A16" s="0" t="n">
        <v>12</v>
      </c>
      <c r="B16" s="0" t="n">
        <f aca="false">$B$5*C16</f>
        <v>6720</v>
      </c>
      <c r="C16" s="0" t="n">
        <v>28</v>
      </c>
      <c r="D16" s="4" t="n">
        <f aca="false">IF(B16&gt;=$D$2,1,0)</f>
        <v>1</v>
      </c>
      <c r="E16" s="4" t="n">
        <f aca="false">IF(B16&gt;=$E$2,1,0)</f>
        <v>1</v>
      </c>
      <c r="F16" s="4" t="n">
        <f aca="false">IF(B16&gt;=($D$2+$E$2),1,0)</f>
        <v>1</v>
      </c>
      <c r="G16" s="6" t="n">
        <f aca="false">$B16/(1+($E$2/$D$2))</f>
        <v>1344</v>
      </c>
      <c r="H16" s="6" t="n">
        <f aca="false">$B16/(1+($D$2/$E$2))</f>
        <v>5376</v>
      </c>
      <c r="I16" s="6" t="n">
        <f aca="false">$B16/(1+1/$F$2)</f>
        <v>3360</v>
      </c>
      <c r="J16" s="6" t="n">
        <f aca="false">$B16/(1+$F$2)</f>
        <v>3360</v>
      </c>
      <c r="K16" s="6" t="n">
        <f aca="false">(G16+I16)/2</f>
        <v>2352</v>
      </c>
      <c r="L16" s="6" t="n">
        <f aca="false">(H16+J16)/2</f>
        <v>4368</v>
      </c>
      <c r="M16" s="6" t="n">
        <f aca="false">$B16/(1+1/$G$2)</f>
        <v>1344</v>
      </c>
      <c r="N16" s="6" t="n">
        <f aca="false">$B16/(1+$G$2)</f>
        <v>5376</v>
      </c>
      <c r="O16" s="6" t="n">
        <f aca="false">IF($F16=0,G16,D$2+(($B16-SUM($D$2:$E$2))/(1+1/$F$2)))</f>
        <v>2784</v>
      </c>
      <c r="P16" s="6" t="n">
        <f aca="false">IF($F16=0,H16,E$2+(($B16-SUM($D$2:$E$2))/(1+$F$2)))</f>
        <v>3936</v>
      </c>
      <c r="Q16" s="6" t="n">
        <f aca="false">MIN(B16,$D$2)</f>
        <v>384</v>
      </c>
      <c r="R16" s="6" t="n">
        <f aca="false">B16-Q16</f>
        <v>6336</v>
      </c>
      <c r="S16" s="6" t="n">
        <f aca="false">B16-T16</f>
        <v>5184</v>
      </c>
      <c r="T16" s="6" t="n">
        <f aca="false">MIN(B16,$E$2)</f>
        <v>1536</v>
      </c>
      <c r="U16" s="6" t="n">
        <f aca="false">IF(F16=0,Q16,S16)</f>
        <v>5184</v>
      </c>
      <c r="V16" s="6" t="n">
        <f aca="false">B16-U16</f>
        <v>1536</v>
      </c>
      <c r="W16" s="6" t="n">
        <f aca="false">MIN(MAX($B16/2+($D$2-$E$2)/2,0),$B16)</f>
        <v>2784</v>
      </c>
      <c r="X16" s="6" t="n">
        <f aca="false">MIN(MAX($B16/2+($E$2-$D$2)/2,0),$B16)</f>
        <v>3936</v>
      </c>
      <c r="Y16" s="6" t="n">
        <f aca="false">IF(F16=1,IF(J16&lt;$E$2,S16,I16),MIN(I16,Q16))</f>
        <v>3360</v>
      </c>
      <c r="Z16" s="6" t="n">
        <f aca="false">B16-Y16</f>
        <v>3360</v>
      </c>
      <c r="AA16" s="6" t="n">
        <f aca="false">$B16/2</f>
        <v>3360</v>
      </c>
      <c r="AB16" s="6" t="n">
        <f aca="false">$B16/2</f>
        <v>3360</v>
      </c>
      <c r="AC16" s="0" t="n">
        <f aca="false">K16/L16</f>
        <v>0.538461538461538</v>
      </c>
    </row>
    <row r="17" customFormat="false" ht="14.4" hidden="false" customHeight="false" outlineLevel="0" collapsed="false">
      <c r="A17" s="0" t="n">
        <v>13</v>
      </c>
      <c r="B17" s="0" t="n">
        <f aca="false">$B$5*C17</f>
        <v>7920</v>
      </c>
      <c r="C17" s="0" t="n">
        <v>33</v>
      </c>
      <c r="D17" s="0" t="n">
        <f aca="false">IF(B17&gt;=$D$2,1,0)</f>
        <v>1</v>
      </c>
      <c r="E17" s="0" t="n">
        <f aca="false">IF(B17&gt;=$E$2,1,0)</f>
        <v>1</v>
      </c>
      <c r="F17" s="0" t="n">
        <f aca="false">IF(B17&gt;=($D$2+$E$2),1,0)</f>
        <v>1</v>
      </c>
      <c r="G17" s="6" t="n">
        <f aca="false">$B17/(1+($E$2/$D$2))</f>
        <v>1584</v>
      </c>
      <c r="H17" s="6" t="n">
        <f aca="false">$B17/(1+($D$2/$E$2))</f>
        <v>6336</v>
      </c>
      <c r="I17" s="6" t="n">
        <f aca="false">$B17/(1+1/$F$2)</f>
        <v>3960</v>
      </c>
      <c r="J17" s="6" t="n">
        <f aca="false">$B17/(1+$F$2)</f>
        <v>3960</v>
      </c>
      <c r="K17" s="6" t="n">
        <f aca="false">(G17+I17)/2</f>
        <v>2772</v>
      </c>
      <c r="L17" s="6" t="n">
        <f aca="false">(H17+J17)/2</f>
        <v>5148</v>
      </c>
      <c r="M17" s="6" t="n">
        <f aca="false">$B17/(1+1/$G$2)</f>
        <v>1584</v>
      </c>
      <c r="N17" s="6" t="n">
        <f aca="false">$B17/(1+$G$2)</f>
        <v>6336</v>
      </c>
      <c r="O17" s="6" t="n">
        <f aca="false">IF($F17=0,G17,D$2+(($B17-SUM($D$2:$E$2))/(1+1/$F$2)))</f>
        <v>3384</v>
      </c>
      <c r="P17" s="6" t="n">
        <f aca="false">IF($F17=0,H17,E$2+(($B17-SUM($D$2:$E$2))/(1+$F$2)))</f>
        <v>4536</v>
      </c>
      <c r="Q17" s="6" t="n">
        <f aca="false">MIN(B17,$D$2)</f>
        <v>384</v>
      </c>
      <c r="R17" s="6" t="n">
        <f aca="false">B17-Q17</f>
        <v>7536</v>
      </c>
      <c r="S17" s="6" t="n">
        <f aca="false">B17-T17</f>
        <v>6384</v>
      </c>
      <c r="T17" s="6" t="n">
        <f aca="false">MIN(B17,$E$2)</f>
        <v>1536</v>
      </c>
      <c r="U17" s="6" t="n">
        <f aca="false">IF(F17=0,Q17,S17)</f>
        <v>6384</v>
      </c>
      <c r="V17" s="6" t="n">
        <f aca="false">B17-U17</f>
        <v>1536</v>
      </c>
      <c r="W17" s="6" t="n">
        <f aca="false">MIN(MAX($B17/2+($D$2-$E$2)/2,0),$B17)</f>
        <v>3384</v>
      </c>
      <c r="X17" s="6" t="n">
        <f aca="false">MIN(MAX($B17/2+($E$2-$D$2)/2,0),$B17)</f>
        <v>4536</v>
      </c>
      <c r="Y17" s="6" t="n">
        <f aca="false">IF(F17=1,IF(J17&lt;$E$2,S17,I17),MIN(I17,Q17))</f>
        <v>3960</v>
      </c>
      <c r="Z17" s="6" t="n">
        <f aca="false">B17-Y17</f>
        <v>3960</v>
      </c>
      <c r="AA17" s="6" t="n">
        <f aca="false">$B17/2</f>
        <v>3960</v>
      </c>
      <c r="AB17" s="6" t="n">
        <f aca="false">$B17/2</f>
        <v>3960</v>
      </c>
      <c r="AC17" s="0" t="n">
        <f aca="false">K17/L17</f>
        <v>0.538461538461538</v>
      </c>
    </row>
    <row r="18" customFormat="false" ht="14.4" hidden="false" customHeight="false" outlineLevel="0" collapsed="false">
      <c r="A18" s="0" t="n">
        <v>14</v>
      </c>
      <c r="B18" s="0" t="n">
        <f aca="false">$B$5*C18</f>
        <v>0</v>
      </c>
      <c r="D18" s="4" t="n">
        <f aca="false">IF(B18&gt;=$D$2,1,0)</f>
        <v>0</v>
      </c>
      <c r="E18" s="4" t="n">
        <f aca="false">IF(B18&gt;=$E$2,1,0)</f>
        <v>0</v>
      </c>
      <c r="F18" s="4" t="n">
        <f aca="false">IF(B18&gt;=($D$2+$E$2),1,0)</f>
        <v>0</v>
      </c>
      <c r="G18" s="6" t="n">
        <f aca="false">$B18/(1+($E$2/$D$2))</f>
        <v>0</v>
      </c>
      <c r="H18" s="6" t="n">
        <f aca="false">$B18/(1+($D$2/$E$2))</f>
        <v>0</v>
      </c>
      <c r="I18" s="6" t="n">
        <f aca="false">$B18/(1+1/$F$2)</f>
        <v>0</v>
      </c>
      <c r="J18" s="6" t="n">
        <f aca="false">$B18/(1+$F$2)</f>
        <v>0</v>
      </c>
      <c r="K18" s="6" t="n">
        <f aca="false">(G18+I18)/2</f>
        <v>0</v>
      </c>
      <c r="L18" s="6" t="n">
        <f aca="false">(H18+J18)/2</f>
        <v>0</v>
      </c>
      <c r="M18" s="6" t="n">
        <f aca="false">$B18/(1+1/$G$2)</f>
        <v>0</v>
      </c>
      <c r="N18" s="6" t="n">
        <f aca="false">$B18/(1+$G$2)</f>
        <v>0</v>
      </c>
      <c r="O18" s="6" t="n">
        <f aca="false">IF($F18=0,G18,D$2+(($B18-SUM($D$2:$E$2))/(1+1/$F$2)))</f>
        <v>0</v>
      </c>
      <c r="P18" s="6" t="n">
        <f aca="false">IF($F18=0,H18,E$2+(($B18-SUM($D$2:$E$2))/(1+$F$2)))</f>
        <v>0</v>
      </c>
      <c r="Q18" s="6" t="n">
        <f aca="false">MIN(B18,$D$2)</f>
        <v>0</v>
      </c>
      <c r="R18" s="6" t="n">
        <f aca="false">B18-Q18</f>
        <v>0</v>
      </c>
      <c r="S18" s="6" t="n">
        <f aca="false">B18-T18</f>
        <v>0</v>
      </c>
      <c r="T18" s="6" t="n">
        <f aca="false">MIN(B18,$E$2)</f>
        <v>0</v>
      </c>
      <c r="U18" s="6" t="n">
        <f aca="false">IF(F18=0,Q18,S18)</f>
        <v>0</v>
      </c>
      <c r="V18" s="6" t="n">
        <f aca="false">B18-U18</f>
        <v>0</v>
      </c>
      <c r="W18" s="6" t="n">
        <f aca="false">MIN(MAX($B18/2+($D$2-$E$2)/2,0),$B18)</f>
        <v>0</v>
      </c>
      <c r="X18" s="6" t="n">
        <f aca="false">MIN(MAX($B18/2+($E$2-$D$2)/2,0),$B18)</f>
        <v>0</v>
      </c>
      <c r="Y18" s="6" t="n">
        <f aca="false">IF(D18=0,I18,IF(E18=0,Q18,IF(J18&lt;$E$2,S18,I18)))</f>
        <v>0</v>
      </c>
      <c r="Z18" s="6" t="n">
        <f aca="false">B18-Y18</f>
        <v>0</v>
      </c>
      <c r="AA18" s="6" t="n">
        <f aca="false">$B18/2</f>
        <v>0</v>
      </c>
      <c r="AB18" s="6" t="n">
        <f aca="false">$B18/2</f>
        <v>0</v>
      </c>
      <c r="AC18" s="0" t="e">
        <f aca="false">K18/L18</f>
        <v>#DIV/0!</v>
      </c>
    </row>
    <row r="19" customFormat="false" ht="14.4" hidden="false" customHeight="false" outlineLevel="0" collapsed="false"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customFormat="false" ht="14.4" hidden="false" customHeight="false" outlineLevel="0" collapsed="false">
      <c r="C20" s="0" t="n">
        <f aca="false">1920</f>
        <v>1920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customFormat="false" ht="14.4" hidden="false" customHeight="false" outlineLevel="0" collapsed="false"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customFormat="false" ht="14.4" hidden="false" customHeight="false" outlineLevel="0" collapsed="false">
      <c r="A22" s="0" t="s">
        <v>18</v>
      </c>
    </row>
    <row r="23" customFormat="false" ht="14.4" hidden="false" customHeight="false" outlineLevel="0" collapsed="false">
      <c r="A23" s="0" t="s">
        <v>19</v>
      </c>
    </row>
    <row r="24" customFormat="false" ht="14.4" hidden="false" customHeight="false" outlineLevel="0" collapsed="false">
      <c r="A24" s="0" t="s">
        <v>20</v>
      </c>
    </row>
  </sheetData>
  <mergeCells count="10">
    <mergeCell ref="G3:H3"/>
    <mergeCell ref="I3:J3"/>
    <mergeCell ref="K3:L3"/>
    <mergeCell ref="M3:N3"/>
    <mergeCell ref="O3:P3"/>
    <mergeCell ref="Q3:R3"/>
    <mergeCell ref="S3:T3"/>
    <mergeCell ref="W3:X3"/>
    <mergeCell ref="Y3:Z3"/>
    <mergeCell ref="AA3:AB3"/>
  </mergeCells>
  <conditionalFormatting sqref="G5:G18;I5:I18;K5:K18;M5:M18;O5:O18;Q5:Q18;S5:S18;U5:U18;W5:W18;AA5:AA18">
    <cfRule type="cellIs" priority="2" operator="lessThan" aboveAverage="0" equalAverage="0" bottom="0" percent="0" rank="0" text="" dxfId="0">
      <formula>$D$2</formula>
    </cfRule>
  </conditionalFormatting>
  <conditionalFormatting sqref="H5:H18;J5:J18;L5:L18;N5:N18;P5:P18;R5:R18;T5:T18;V5:V18;X5:X18;AB5:AB18">
    <cfRule type="cellIs" priority="3" operator="lessThan" aboveAverage="0" equalAverage="0" bottom="0" percent="0" rank="0" text="" dxfId="1">
      <formula>$E$2</formula>
    </cfRule>
  </conditionalFormatting>
  <conditionalFormatting sqref="Y5:Y18">
    <cfRule type="cellIs" priority="4" operator="lessThan" aboveAverage="0" equalAverage="0" bottom="0" percent="0" rank="0" text="" dxfId="2">
      <formula>$D$2</formula>
    </cfRule>
  </conditionalFormatting>
  <conditionalFormatting sqref="Z5:Z18">
    <cfRule type="cellIs" priority="5" operator="lessThan" aboveAverage="0" equalAverage="0" bottom="0" percent="0" rank="0" text="" dxfId="3">
      <formula>$E$2</formula>
    </cfRule>
  </conditionalFormatting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24"/>
  <sheetViews>
    <sheetView windowProtection="tru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G5" activeCellId="0" sqref="G5:J17"/>
    </sheetView>
  </sheetViews>
  <sheetFormatPr defaultRowHeight="14.4"/>
  <cols>
    <col collapsed="false" hidden="false" max="1" min="1" style="0" width="11.2040816326531"/>
    <col collapsed="false" hidden="false" max="5" min="2" style="0" width="10.530612244898"/>
    <col collapsed="false" hidden="false" max="6" min="6" style="0" width="16.8724489795918"/>
    <col collapsed="false" hidden="false" max="1025" min="7" style="0" width="10.530612244898"/>
  </cols>
  <sheetData>
    <row r="1" customFormat="false" ht="14.4" hidden="false" customHeight="false" outlineLevel="0" collapsed="false">
      <c r="D1" s="0" t="s">
        <v>43</v>
      </c>
      <c r="E1" s="0" t="s">
        <v>44</v>
      </c>
      <c r="F1" s="0" t="s">
        <v>2</v>
      </c>
      <c r="G1" s="0" t="s">
        <v>3</v>
      </c>
      <c r="I1" s="0" t="s">
        <v>42</v>
      </c>
    </row>
    <row r="2" customFormat="false" ht="14.4" hidden="false" customHeight="false" outlineLevel="0" collapsed="false">
      <c r="D2" s="0" t="n">
        <f aca="false">('Block1 alte Studie'!C2*'Block 1 neu E'!$I$2+'Block1 alte Studie'!D2*'Block 1 neu E'!$I$2)/2</f>
        <v>960</v>
      </c>
      <c r="E2" s="0" t="n">
        <f aca="false">('Block1 alte Studie'!C2*'Block 1 neu E'!$I$2+'Block1 alte Studie'!D2*'Block 1 neu E'!$I$2)/2</f>
        <v>960</v>
      </c>
      <c r="F2" s="0" t="n">
        <v>4</v>
      </c>
      <c r="G2" s="1" t="n">
        <f aca="false">(D2/E2)*F2</f>
        <v>4</v>
      </c>
      <c r="H2" s="1"/>
      <c r="I2" s="1" t="n">
        <v>1.28</v>
      </c>
      <c r="J2" s="1" t="n">
        <f aca="false">D2+E2</f>
        <v>1920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="2" customFormat="true" ht="47.25" hidden="false" customHeight="true" outlineLevel="0" collapsed="false"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  <c r="O3" s="3" t="s">
        <v>8</v>
      </c>
      <c r="P3" s="3"/>
      <c r="Q3" s="3" t="s">
        <v>45</v>
      </c>
      <c r="R3" s="3"/>
      <c r="S3" s="3" t="s">
        <v>46</v>
      </c>
      <c r="T3" s="3"/>
      <c r="U3" s="5" t="s">
        <v>47</v>
      </c>
      <c r="V3" s="5"/>
      <c r="W3" s="3" t="s">
        <v>10</v>
      </c>
      <c r="X3" s="3"/>
      <c r="Y3" s="3" t="s">
        <v>48</v>
      </c>
      <c r="Z3" s="3"/>
      <c r="AA3" s="3" t="s">
        <v>11</v>
      </c>
      <c r="AB3" s="3"/>
    </row>
    <row r="4" customFormat="false" ht="28.8" hidden="false" customHeight="false" outlineLevel="0" collapsed="false">
      <c r="A4" s="2"/>
      <c r="B4" s="2" t="s">
        <v>12</v>
      </c>
      <c r="D4" s="2" t="s">
        <v>49</v>
      </c>
      <c r="E4" s="2" t="s">
        <v>50</v>
      </c>
      <c r="F4" s="2" t="s">
        <v>15</v>
      </c>
      <c r="G4" s="2" t="s">
        <v>51</v>
      </c>
      <c r="H4" s="2" t="s">
        <v>52</v>
      </c>
      <c r="I4" s="2" t="s">
        <v>51</v>
      </c>
      <c r="J4" s="2" t="s">
        <v>52</v>
      </c>
      <c r="K4" s="2" t="s">
        <v>51</v>
      </c>
      <c r="L4" s="2" t="s">
        <v>52</v>
      </c>
      <c r="M4" s="2" t="s">
        <v>51</v>
      </c>
      <c r="N4" s="2" t="s">
        <v>52</v>
      </c>
      <c r="O4" s="2" t="s">
        <v>51</v>
      </c>
      <c r="P4" s="2" t="s">
        <v>52</v>
      </c>
      <c r="Q4" s="2" t="s">
        <v>51</v>
      </c>
      <c r="R4" s="2" t="s">
        <v>52</v>
      </c>
      <c r="S4" s="2" t="s">
        <v>51</v>
      </c>
      <c r="T4" s="2" t="s">
        <v>52</v>
      </c>
      <c r="U4" s="2" t="s">
        <v>51</v>
      </c>
      <c r="V4" s="2" t="s">
        <v>52</v>
      </c>
      <c r="W4" s="2" t="s">
        <v>16</v>
      </c>
      <c r="X4" s="2" t="s">
        <v>17</v>
      </c>
      <c r="Y4" s="2" t="s">
        <v>51</v>
      </c>
      <c r="Z4" s="2" t="s">
        <v>52</v>
      </c>
      <c r="AA4" s="2" t="s">
        <v>16</v>
      </c>
      <c r="AB4" s="2" t="s">
        <v>17</v>
      </c>
    </row>
    <row r="5" customFormat="false" ht="14.4" hidden="false" customHeight="false" outlineLevel="0" collapsed="false">
      <c r="A5" s="0" t="n">
        <v>1</v>
      </c>
      <c r="B5" s="0" t="n">
        <v>240</v>
      </c>
      <c r="D5" s="4" t="n">
        <f aca="false">IF(B5&gt;=$D$2,1,0)</f>
        <v>0</v>
      </c>
      <c r="E5" s="4" t="n">
        <f aca="false">IF(B5&gt;=$E$2,1,0)</f>
        <v>0</v>
      </c>
      <c r="F5" s="4" t="n">
        <f aca="false">IF(B5&gt;=($D$2+$E$2),1,0)</f>
        <v>0</v>
      </c>
      <c r="G5" s="6" t="n">
        <f aca="false">$B5/(1+($E$2/$D$2))</f>
        <v>120</v>
      </c>
      <c r="H5" s="6" t="n">
        <f aca="false">$B5/(1+($D$2/$E$2))</f>
        <v>120</v>
      </c>
      <c r="I5" s="6" t="n">
        <f aca="false">$B5/(1+1/$F$2)</f>
        <v>192</v>
      </c>
      <c r="J5" s="6" t="n">
        <f aca="false">$B5/(1+$F$2)</f>
        <v>48</v>
      </c>
      <c r="K5" s="6" t="n">
        <f aca="false">(G5+I5)/2</f>
        <v>156</v>
      </c>
      <c r="L5" s="6" t="n">
        <f aca="false">(H5+J5)/2</f>
        <v>84</v>
      </c>
      <c r="M5" s="6" t="n">
        <f aca="false">$B5/(1+1/$G$2)</f>
        <v>192</v>
      </c>
      <c r="N5" s="6" t="n">
        <f aca="false">$B5/(1+$G$2)</f>
        <v>48</v>
      </c>
      <c r="O5" s="6" t="n">
        <f aca="false">IF($F5=0,G5,D$2+(($B5-SUM($D$2:$E$2))/(1+1/$F$2)))</f>
        <v>120</v>
      </c>
      <c r="P5" s="6" t="n">
        <f aca="false">IF($F5=0,H5,E$2+(($B5-SUM($D$2:$E$2))/(1+$F$2)))</f>
        <v>120</v>
      </c>
      <c r="Q5" s="6" t="n">
        <f aca="false">MIN(B5,$D$2)</f>
        <v>240</v>
      </c>
      <c r="R5" s="6" t="n">
        <f aca="false">B5-Q5</f>
        <v>0</v>
      </c>
      <c r="S5" s="6" t="n">
        <f aca="false">B5-T5</f>
        <v>0</v>
      </c>
      <c r="T5" s="6" t="n">
        <f aca="false">MIN(B5,$E$2)</f>
        <v>240</v>
      </c>
      <c r="U5" s="6" t="n">
        <f aca="false">IF(F5=0,Q5,S5)</f>
        <v>240</v>
      </c>
      <c r="V5" s="6" t="n">
        <f aca="false">B5-U5</f>
        <v>0</v>
      </c>
      <c r="W5" s="6" t="n">
        <f aca="false">MIN(MAX($B5/2+($D$2-$E$2)/2,0),$B5)</f>
        <v>120</v>
      </c>
      <c r="X5" s="6" t="n">
        <f aca="false">MIN(MAX($B5/2+($E$2-$D$2)/2,0),$B5)</f>
        <v>120</v>
      </c>
      <c r="Y5" s="6" t="n">
        <f aca="false">IF(F5=1,IF(J5&lt;$E$2,S5,I5),MIN(I5,Q5))</f>
        <v>192</v>
      </c>
      <c r="Z5" s="6" t="n">
        <f aca="false">B5-Y5</f>
        <v>48</v>
      </c>
      <c r="AA5" s="6" t="n">
        <f aca="false">$B5/2</f>
        <v>120</v>
      </c>
      <c r="AB5" s="6" t="n">
        <f aca="false">$B5/2</f>
        <v>120</v>
      </c>
      <c r="AC5" s="0" t="n">
        <f aca="false">K5/L5</f>
        <v>1.85714285714286</v>
      </c>
    </row>
    <row r="6" customFormat="false" ht="14.4" hidden="false" customHeight="false" outlineLevel="0" collapsed="false">
      <c r="A6" s="0" t="n">
        <v>2</v>
      </c>
      <c r="B6" s="0" t="n">
        <f aca="false">$B$5*C6</f>
        <v>360</v>
      </c>
      <c r="C6" s="0" t="n">
        <v>1.5</v>
      </c>
      <c r="D6" s="4" t="n">
        <f aca="false">IF(B6&gt;=$D$2,1,0)</f>
        <v>0</v>
      </c>
      <c r="E6" s="4" t="n">
        <f aca="false">IF(B6&gt;=$E$2,1,0)</f>
        <v>0</v>
      </c>
      <c r="F6" s="4" t="n">
        <f aca="false">IF(B6&gt;=($D$2+$E$2),1,0)</f>
        <v>0</v>
      </c>
      <c r="G6" s="6" t="n">
        <f aca="false">$B6/(1+($E$2/$D$2))</f>
        <v>180</v>
      </c>
      <c r="H6" s="6" t="n">
        <f aca="false">$B6/(1+($D$2/$E$2))</f>
        <v>180</v>
      </c>
      <c r="I6" s="6" t="n">
        <f aca="false">$B6/(1+1/$F$2)</f>
        <v>288</v>
      </c>
      <c r="J6" s="6" t="n">
        <f aca="false">$B6/(1+$F$2)</f>
        <v>72</v>
      </c>
      <c r="K6" s="6" t="n">
        <f aca="false">(G6+I6)/2</f>
        <v>234</v>
      </c>
      <c r="L6" s="6" t="n">
        <f aca="false">(H6+J6)/2</f>
        <v>126</v>
      </c>
      <c r="M6" s="6" t="n">
        <f aca="false">$B6/(1+1/$G$2)</f>
        <v>288</v>
      </c>
      <c r="N6" s="6" t="n">
        <f aca="false">$B6/(1+$G$2)</f>
        <v>72</v>
      </c>
      <c r="O6" s="6" t="n">
        <f aca="false">IF($F6=0,G6,D$2+(($B6-SUM($D$2:$E$2))/(1+1/$F$2)))</f>
        <v>180</v>
      </c>
      <c r="P6" s="6" t="n">
        <f aca="false">IF($F6=0,H6,E$2+(($B6-SUM($D$2:$E$2))/(1+$F$2)))</f>
        <v>180</v>
      </c>
      <c r="Q6" s="6" t="n">
        <f aca="false">MIN(B6,$D$2)</f>
        <v>360</v>
      </c>
      <c r="R6" s="6" t="n">
        <f aca="false">B6-Q6</f>
        <v>0</v>
      </c>
      <c r="S6" s="6" t="n">
        <f aca="false">B6-T6</f>
        <v>0</v>
      </c>
      <c r="T6" s="6" t="n">
        <f aca="false">MIN(B6,$E$2)</f>
        <v>360</v>
      </c>
      <c r="U6" s="6" t="n">
        <f aca="false">IF(F6=0,Q6,S6)</f>
        <v>360</v>
      </c>
      <c r="V6" s="6" t="n">
        <f aca="false">B6-U6</f>
        <v>0</v>
      </c>
      <c r="W6" s="6" t="n">
        <f aca="false">MIN(MAX($B6/2+($D$2-$E$2)/2,0),$B6)</f>
        <v>180</v>
      </c>
      <c r="X6" s="6" t="n">
        <f aca="false">MIN(MAX($B6/2+($E$2-$D$2)/2,0),$B6)</f>
        <v>180</v>
      </c>
      <c r="Y6" s="6" t="n">
        <f aca="false">IF(F6=1,IF(J6&lt;$E$2,S6,I6),MIN(I6,Q6))</f>
        <v>288</v>
      </c>
      <c r="Z6" s="6" t="n">
        <f aca="false">B6-Y6</f>
        <v>72</v>
      </c>
      <c r="AA6" s="6" t="n">
        <f aca="false">$B6/2</f>
        <v>180</v>
      </c>
      <c r="AB6" s="6" t="n">
        <f aca="false">$B6/2</f>
        <v>180</v>
      </c>
      <c r="AC6" s="0" t="n">
        <f aca="false">K6/L6</f>
        <v>1.85714285714286</v>
      </c>
    </row>
    <row r="7" customFormat="false" ht="14.4" hidden="false" customHeight="false" outlineLevel="0" collapsed="false">
      <c r="A7" s="0" t="n">
        <v>3</v>
      </c>
      <c r="B7" s="0" t="n">
        <f aca="false">$B$5*C7</f>
        <v>480</v>
      </c>
      <c r="C7" s="0" t="n">
        <v>2</v>
      </c>
      <c r="D7" s="4" t="n">
        <f aca="false">IF(B7&gt;=$D$2,1,0)</f>
        <v>0</v>
      </c>
      <c r="E7" s="4" t="n">
        <f aca="false">IF(B7&gt;=$E$2,1,0)</f>
        <v>0</v>
      </c>
      <c r="F7" s="4" t="n">
        <f aca="false">IF(B7&gt;=($D$2+$E$2),1,0)</f>
        <v>0</v>
      </c>
      <c r="G7" s="6" t="n">
        <f aca="false">$B7/(1+($E$2/$D$2))</f>
        <v>240</v>
      </c>
      <c r="H7" s="6" t="n">
        <f aca="false">$B7/(1+($D$2/$E$2))</f>
        <v>240</v>
      </c>
      <c r="I7" s="6" t="n">
        <f aca="false">$B7/(1+1/$F$2)</f>
        <v>384</v>
      </c>
      <c r="J7" s="6" t="n">
        <f aca="false">$B7/(1+$F$2)</f>
        <v>96</v>
      </c>
      <c r="K7" s="6" t="n">
        <f aca="false">(G7+I7)/2</f>
        <v>312</v>
      </c>
      <c r="L7" s="6" t="n">
        <f aca="false">(H7+J7)/2</f>
        <v>168</v>
      </c>
      <c r="M7" s="6" t="n">
        <f aca="false">$B7/(1+1/$G$2)</f>
        <v>384</v>
      </c>
      <c r="N7" s="6" t="n">
        <f aca="false">$B7/(1+$G$2)</f>
        <v>96</v>
      </c>
      <c r="O7" s="6" t="n">
        <f aca="false">IF($F7=0,G7,D$2+(($B7-SUM($D$2:$E$2))/(1+1/$F$2)))</f>
        <v>240</v>
      </c>
      <c r="P7" s="6" t="n">
        <f aca="false">IF($F7=0,H7,E$2+(($B7-SUM($D$2:$E$2))/(1+$F$2)))</f>
        <v>240</v>
      </c>
      <c r="Q7" s="6" t="n">
        <f aca="false">MIN(B7,$D$2)</f>
        <v>480</v>
      </c>
      <c r="R7" s="6" t="n">
        <f aca="false">B7-Q7</f>
        <v>0</v>
      </c>
      <c r="S7" s="6" t="n">
        <f aca="false">B7-T7</f>
        <v>0</v>
      </c>
      <c r="T7" s="6" t="n">
        <f aca="false">MIN(B7,$E$2)</f>
        <v>480</v>
      </c>
      <c r="U7" s="6" t="n">
        <f aca="false">IF(F7=0,Q7,S7)</f>
        <v>480</v>
      </c>
      <c r="V7" s="6" t="n">
        <f aca="false">B7-U7</f>
        <v>0</v>
      </c>
      <c r="W7" s="6" t="n">
        <f aca="false">MIN(MAX($B7/2+($D$2-$E$2)/2,0),$B7)</f>
        <v>240</v>
      </c>
      <c r="X7" s="6" t="n">
        <f aca="false">MIN(MAX($B7/2+($E$2-$D$2)/2,0),$B7)</f>
        <v>240</v>
      </c>
      <c r="Y7" s="6" t="n">
        <f aca="false">IF(F7=1,IF(J7&lt;$E$2,S7,I7),MIN(I7,Q7))</f>
        <v>384</v>
      </c>
      <c r="Z7" s="6" t="n">
        <f aca="false">B7-Y7</f>
        <v>96</v>
      </c>
      <c r="AA7" s="6" t="n">
        <f aca="false">$B7/2</f>
        <v>240</v>
      </c>
      <c r="AB7" s="6" t="n">
        <f aca="false">$B7/2</f>
        <v>240</v>
      </c>
      <c r="AC7" s="0" t="n">
        <f aca="false">K7/L7</f>
        <v>1.85714285714286</v>
      </c>
    </row>
    <row r="8" customFormat="false" ht="14.4" hidden="false" customHeight="false" outlineLevel="0" collapsed="false">
      <c r="A8" s="0" t="n">
        <v>4</v>
      </c>
      <c r="B8" s="0" t="n">
        <f aca="false">$B$5*C8</f>
        <v>720</v>
      </c>
      <c r="C8" s="0" t="n">
        <v>3</v>
      </c>
      <c r="D8" s="4" t="n">
        <f aca="false">IF(B8&gt;=$D$2,1,0)</f>
        <v>0</v>
      </c>
      <c r="E8" s="4" t="n">
        <f aca="false">IF(B8&gt;=$E$2,1,0)</f>
        <v>0</v>
      </c>
      <c r="F8" s="4" t="n">
        <f aca="false">IF(B8&gt;=($D$2+$E$2),1,0)</f>
        <v>0</v>
      </c>
      <c r="G8" s="6" t="n">
        <f aca="false">$B8/(1+($E$2/$D$2))</f>
        <v>360</v>
      </c>
      <c r="H8" s="6" t="n">
        <f aca="false">$B8/(1+($D$2/$E$2))</f>
        <v>360</v>
      </c>
      <c r="I8" s="6" t="n">
        <f aca="false">$B8/(1+1/$F$2)</f>
        <v>576</v>
      </c>
      <c r="J8" s="6" t="n">
        <f aca="false">$B8/(1+$F$2)</f>
        <v>144</v>
      </c>
      <c r="K8" s="6" t="n">
        <f aca="false">(G8+I8)/2</f>
        <v>468</v>
      </c>
      <c r="L8" s="6" t="n">
        <f aca="false">(H8+J8)/2</f>
        <v>252</v>
      </c>
      <c r="M8" s="6" t="n">
        <f aca="false">$B8/(1+1/$G$2)</f>
        <v>576</v>
      </c>
      <c r="N8" s="6" t="n">
        <f aca="false">$B8/(1+$G$2)</f>
        <v>144</v>
      </c>
      <c r="O8" s="6" t="n">
        <f aca="false">IF($F8=0,G8,D$2+(($B8-SUM($D$2:$E$2))/(1+1/$F$2)))</f>
        <v>360</v>
      </c>
      <c r="P8" s="6" t="n">
        <f aca="false">IF($F8=0,H8,E$2+(($B8-SUM($D$2:$E$2))/(1+$F$2)))</f>
        <v>360</v>
      </c>
      <c r="Q8" s="6" t="n">
        <f aca="false">MIN(B8,$D$2)</f>
        <v>720</v>
      </c>
      <c r="R8" s="6" t="n">
        <f aca="false">B8-Q8</f>
        <v>0</v>
      </c>
      <c r="S8" s="6" t="n">
        <f aca="false">B8-T8</f>
        <v>0</v>
      </c>
      <c r="T8" s="6" t="n">
        <f aca="false">MIN(B8,$E$2)</f>
        <v>720</v>
      </c>
      <c r="U8" s="6" t="n">
        <f aca="false">IF(F8=0,Q8,S8)</f>
        <v>720</v>
      </c>
      <c r="V8" s="6" t="n">
        <f aca="false">B8-U8</f>
        <v>0</v>
      </c>
      <c r="W8" s="6" t="n">
        <f aca="false">MIN(MAX($B8/2+($D$2-$E$2)/2,0),$B8)</f>
        <v>360</v>
      </c>
      <c r="X8" s="6" t="n">
        <f aca="false">MIN(MAX($B8/2+($E$2-$D$2)/2,0),$B8)</f>
        <v>360</v>
      </c>
      <c r="Y8" s="6" t="n">
        <f aca="false">IF(F8=1,IF(J8&lt;$E$2,S8,I8),MIN(I8,Q8))</f>
        <v>576</v>
      </c>
      <c r="Z8" s="6" t="n">
        <f aca="false">B8-Y8</f>
        <v>144</v>
      </c>
      <c r="AA8" s="6" t="n">
        <f aca="false">$B8/2</f>
        <v>360</v>
      </c>
      <c r="AB8" s="6" t="n">
        <f aca="false">$B8/2</f>
        <v>360</v>
      </c>
      <c r="AC8" s="0" t="n">
        <f aca="false">K8/L8</f>
        <v>1.85714285714286</v>
      </c>
    </row>
    <row r="9" customFormat="false" ht="14.4" hidden="false" customHeight="false" outlineLevel="0" collapsed="false">
      <c r="A9" s="0" t="n">
        <v>5</v>
      </c>
      <c r="B9" s="0" t="n">
        <f aca="false">$B$5*C9</f>
        <v>1200</v>
      </c>
      <c r="C9" s="0" t="n">
        <v>5</v>
      </c>
      <c r="D9" s="4" t="n">
        <f aca="false">IF(B9&gt;=$D$2,1,0)</f>
        <v>1</v>
      </c>
      <c r="E9" s="4" t="n">
        <f aca="false">IF(B9&gt;=$E$2,1,0)</f>
        <v>1</v>
      </c>
      <c r="F9" s="4" t="n">
        <f aca="false">IF(B9&gt;=($D$2+$E$2),1,0)</f>
        <v>0</v>
      </c>
      <c r="G9" s="6" t="n">
        <f aca="false">$B9/(1+($E$2/$D$2))</f>
        <v>600</v>
      </c>
      <c r="H9" s="6" t="n">
        <f aca="false">$B9/(1+($D$2/$E$2))</f>
        <v>600</v>
      </c>
      <c r="I9" s="6" t="n">
        <f aca="false">$B9/(1+1/$F$2)</f>
        <v>960</v>
      </c>
      <c r="J9" s="6" t="n">
        <f aca="false">$B9/(1+$F$2)</f>
        <v>240</v>
      </c>
      <c r="K9" s="6" t="n">
        <f aca="false">(G9+I9)/2</f>
        <v>780</v>
      </c>
      <c r="L9" s="6" t="n">
        <f aca="false">(H9+J9)/2</f>
        <v>420</v>
      </c>
      <c r="M9" s="6" t="n">
        <f aca="false">$B9/(1+1/$G$2)</f>
        <v>960</v>
      </c>
      <c r="N9" s="6" t="n">
        <f aca="false">$B9/(1+$G$2)</f>
        <v>240</v>
      </c>
      <c r="O9" s="6" t="n">
        <f aca="false">IF($F9=0,G9,D$2+(($B9-SUM($D$2:$E$2))/(1+1/$F$2)))</f>
        <v>600</v>
      </c>
      <c r="P9" s="6" t="n">
        <f aca="false">IF($F9=0,H9,E$2+(($B9-SUM($D$2:$E$2))/(1+$F$2)))</f>
        <v>600</v>
      </c>
      <c r="Q9" s="6" t="n">
        <f aca="false">MIN(B9,$D$2)</f>
        <v>960</v>
      </c>
      <c r="R9" s="6" t="n">
        <f aca="false">B9-Q9</f>
        <v>240</v>
      </c>
      <c r="S9" s="6" t="n">
        <f aca="false">B9-T9</f>
        <v>240</v>
      </c>
      <c r="T9" s="6" t="n">
        <f aca="false">MIN(B9,$E$2)</f>
        <v>960</v>
      </c>
      <c r="U9" s="6" t="n">
        <f aca="false">IF(F9=0,Q9,S9)</f>
        <v>960</v>
      </c>
      <c r="V9" s="6" t="n">
        <f aca="false">B9-U9</f>
        <v>240</v>
      </c>
      <c r="W9" s="6" t="n">
        <f aca="false">MIN(MAX($B9/2+($D$2-$E$2)/2,0),$B9)</f>
        <v>600</v>
      </c>
      <c r="X9" s="6" t="n">
        <f aca="false">MIN(MAX($B9/2+($E$2-$D$2)/2,0),$B9)</f>
        <v>600</v>
      </c>
      <c r="Y9" s="6" t="n">
        <f aca="false">IF(F9=1,IF(J9&lt;$E$2,S9,I9),MIN(I9,Q9))</f>
        <v>960</v>
      </c>
      <c r="Z9" s="6" t="n">
        <f aca="false">B9-Y9</f>
        <v>240</v>
      </c>
      <c r="AA9" s="6" t="n">
        <f aca="false">$B9/2</f>
        <v>600</v>
      </c>
      <c r="AB9" s="6" t="n">
        <f aca="false">$B9/2</f>
        <v>600</v>
      </c>
      <c r="AC9" s="0" t="n">
        <f aca="false">K9/L9</f>
        <v>1.85714285714286</v>
      </c>
    </row>
    <row r="10" customFormat="false" ht="14.4" hidden="false" customHeight="false" outlineLevel="0" collapsed="false">
      <c r="A10" s="0" t="n">
        <v>6</v>
      </c>
      <c r="B10" s="0" t="n">
        <f aca="false">$B$5*C10</f>
        <v>1680</v>
      </c>
      <c r="C10" s="0" t="n">
        <v>7</v>
      </c>
      <c r="D10" s="4" t="n">
        <f aca="false">IF(B10&gt;=$D$2,1,0)</f>
        <v>1</v>
      </c>
      <c r="E10" s="4" t="n">
        <f aca="false">IF(B10&gt;=$E$2,1,0)</f>
        <v>1</v>
      </c>
      <c r="F10" s="4" t="n">
        <f aca="false">IF(B10&gt;=($D$2+$E$2),1,0)</f>
        <v>0</v>
      </c>
      <c r="G10" s="6" t="n">
        <f aca="false">$B10/(1+($E$2/$D$2))</f>
        <v>840</v>
      </c>
      <c r="H10" s="6" t="n">
        <f aca="false">$B10/(1+($D$2/$E$2))</f>
        <v>840</v>
      </c>
      <c r="I10" s="6" t="n">
        <f aca="false">$B10/(1+1/$F$2)</f>
        <v>1344</v>
      </c>
      <c r="J10" s="6" t="n">
        <f aca="false">$B10/(1+$F$2)</f>
        <v>336</v>
      </c>
      <c r="K10" s="6" t="n">
        <f aca="false">(G10+I10)/2</f>
        <v>1092</v>
      </c>
      <c r="L10" s="6" t="n">
        <f aca="false">(H10+J10)/2</f>
        <v>588</v>
      </c>
      <c r="M10" s="6" t="n">
        <f aca="false">$B10/(1+1/$G$2)</f>
        <v>1344</v>
      </c>
      <c r="N10" s="6" t="n">
        <f aca="false">$B10/(1+$G$2)</f>
        <v>336</v>
      </c>
      <c r="O10" s="6" t="n">
        <f aca="false">IF($F10=0,G10,D$2+(($B10-SUM($D$2:$E$2))/(1+1/$F$2)))</f>
        <v>840</v>
      </c>
      <c r="P10" s="6" t="n">
        <f aca="false">IF($F10=0,H10,E$2+(($B10-SUM($D$2:$E$2))/(1+$F$2)))</f>
        <v>840</v>
      </c>
      <c r="Q10" s="6" t="n">
        <f aca="false">MIN(B10,$D$2)</f>
        <v>960</v>
      </c>
      <c r="R10" s="6" t="n">
        <f aca="false">B10-Q10</f>
        <v>720</v>
      </c>
      <c r="S10" s="6" t="n">
        <f aca="false">B10-T10</f>
        <v>720</v>
      </c>
      <c r="T10" s="6" t="n">
        <f aca="false">MIN(B10,$E$2)</f>
        <v>960</v>
      </c>
      <c r="U10" s="6" t="n">
        <f aca="false">IF(F10=0,Q10,S10)</f>
        <v>960</v>
      </c>
      <c r="V10" s="6" t="n">
        <f aca="false">B10-U10</f>
        <v>720</v>
      </c>
      <c r="W10" s="6" t="n">
        <f aca="false">MIN(MAX($B10/2+($D$2-$E$2)/2,0),$B10)</f>
        <v>840</v>
      </c>
      <c r="X10" s="6" t="n">
        <f aca="false">MIN(MAX($B10/2+($E$2-$D$2)/2,0),$B10)</f>
        <v>840</v>
      </c>
      <c r="Y10" s="6" t="n">
        <f aca="false">IF(F10=1,IF(J10&lt;$E$2,S10,I10),MIN(I10,Q10))</f>
        <v>960</v>
      </c>
      <c r="Z10" s="6" t="n">
        <f aca="false">B10-Y10</f>
        <v>720</v>
      </c>
      <c r="AA10" s="6" t="n">
        <f aca="false">$B10/2</f>
        <v>840</v>
      </c>
      <c r="AB10" s="6" t="n">
        <f aca="false">$B10/2</f>
        <v>840</v>
      </c>
      <c r="AC10" s="0" t="n">
        <f aca="false">K10/L10</f>
        <v>1.85714285714286</v>
      </c>
    </row>
    <row r="11" customFormat="false" ht="14.4" hidden="false" customHeight="false" outlineLevel="0" collapsed="false">
      <c r="A11" s="0" t="n">
        <v>7</v>
      </c>
      <c r="B11" s="0" t="n">
        <f aca="false">$B$5*C11</f>
        <v>1920</v>
      </c>
      <c r="C11" s="0" t="n">
        <v>8</v>
      </c>
      <c r="D11" s="4" t="n">
        <f aca="false">IF(B11&gt;=$D$2,1,0)</f>
        <v>1</v>
      </c>
      <c r="E11" s="4" t="n">
        <f aca="false">IF(B11&gt;=$E$2,1,0)</f>
        <v>1</v>
      </c>
      <c r="F11" s="4" t="n">
        <f aca="false">IF(B11&gt;=($D$2+$E$2),1,0)</f>
        <v>1</v>
      </c>
      <c r="G11" s="6" t="n">
        <f aca="false">$B11/(1+($E$2/$D$2))</f>
        <v>960</v>
      </c>
      <c r="H11" s="6" t="n">
        <f aca="false">$B11/(1+($D$2/$E$2))</f>
        <v>960</v>
      </c>
      <c r="I11" s="6" t="n">
        <f aca="false">$B11/(1+1/$F$2)</f>
        <v>1536</v>
      </c>
      <c r="J11" s="6" t="n">
        <f aca="false">$B11/(1+$F$2)</f>
        <v>384</v>
      </c>
      <c r="K11" s="6" t="n">
        <f aca="false">(G11+I11)/2</f>
        <v>1248</v>
      </c>
      <c r="L11" s="6" t="n">
        <f aca="false">(H11+J11)/2</f>
        <v>672</v>
      </c>
      <c r="M11" s="6" t="n">
        <f aca="false">$B11/(1+1/$G$2)</f>
        <v>1536</v>
      </c>
      <c r="N11" s="6" t="n">
        <f aca="false">$B11/(1+$G$2)</f>
        <v>384</v>
      </c>
      <c r="O11" s="6" t="n">
        <f aca="false">IF($F11=0,G11,D$2+(($B11-SUM($D$2:$E$2))/(1+1/$F$2)))</f>
        <v>960</v>
      </c>
      <c r="P11" s="6" t="n">
        <f aca="false">IF($F11=0,H11,E$2+(($B11-SUM($D$2:$E$2))/(1+$F$2)))</f>
        <v>960</v>
      </c>
      <c r="Q11" s="6" t="n">
        <f aca="false">MIN(B11,$D$2)</f>
        <v>960</v>
      </c>
      <c r="R11" s="6" t="n">
        <f aca="false">B11-Q11</f>
        <v>960</v>
      </c>
      <c r="S11" s="6" t="n">
        <f aca="false">B11-T11</f>
        <v>960</v>
      </c>
      <c r="T11" s="6" t="n">
        <f aca="false">MIN(B11,$E$2)</f>
        <v>960</v>
      </c>
      <c r="U11" s="6" t="n">
        <f aca="false">IF(F11=0,Q11,S11)</f>
        <v>960</v>
      </c>
      <c r="V11" s="6" t="n">
        <f aca="false">B11-U11</f>
        <v>960</v>
      </c>
      <c r="W11" s="6" t="n">
        <f aca="false">MIN(MAX($B11/2+($D$2-$E$2)/2,0),$B11)</f>
        <v>960</v>
      </c>
      <c r="X11" s="6" t="n">
        <f aca="false">MIN(MAX($B11/2+($E$2-$D$2)/2,0),$B11)</f>
        <v>960</v>
      </c>
      <c r="Y11" s="6" t="n">
        <f aca="false">IF(F11=1,IF(J11&lt;$E$2,S11,I11),MIN(I11,Q11))</f>
        <v>960</v>
      </c>
      <c r="Z11" s="6" t="n">
        <f aca="false">B11-Y11</f>
        <v>960</v>
      </c>
      <c r="AA11" s="6" t="n">
        <f aca="false">$B11/2</f>
        <v>960</v>
      </c>
      <c r="AB11" s="6" t="n">
        <f aca="false">$B11/2</f>
        <v>960</v>
      </c>
      <c r="AC11" s="0" t="n">
        <f aca="false">K11/L11</f>
        <v>1.85714285714286</v>
      </c>
    </row>
    <row r="12" customFormat="false" ht="14.4" hidden="false" customHeight="false" outlineLevel="0" collapsed="false">
      <c r="A12" s="0" t="n">
        <v>8</v>
      </c>
      <c r="B12" s="0" t="n">
        <f aca="false">$B$5*C12</f>
        <v>2400</v>
      </c>
      <c r="C12" s="0" t="n">
        <v>10</v>
      </c>
      <c r="D12" s="0" t="n">
        <f aca="false">IF(B12&gt;=$D$2,1,0)</f>
        <v>1</v>
      </c>
      <c r="E12" s="0" t="n">
        <f aca="false">IF(B12&gt;=$E$2,1,0)</f>
        <v>1</v>
      </c>
      <c r="F12" s="0" t="n">
        <f aca="false">IF(B12&gt;=($D$2+$E$2),1,0)</f>
        <v>1</v>
      </c>
      <c r="G12" s="6" t="n">
        <f aca="false">$B12/(1+($E$2/$D$2))</f>
        <v>1200</v>
      </c>
      <c r="H12" s="6" t="n">
        <f aca="false">$B12/(1+($D$2/$E$2))</f>
        <v>1200</v>
      </c>
      <c r="I12" s="6" t="n">
        <f aca="false">$B12/(1+1/$F$2)</f>
        <v>1920</v>
      </c>
      <c r="J12" s="6" t="n">
        <f aca="false">$B12/(1+$F$2)</f>
        <v>480</v>
      </c>
      <c r="K12" s="6" t="n">
        <f aca="false">(G12+I12)/2</f>
        <v>1560</v>
      </c>
      <c r="L12" s="6" t="n">
        <f aca="false">(H12+J12)/2</f>
        <v>840</v>
      </c>
      <c r="M12" s="6" t="n">
        <f aca="false">$B12/(1+1/$G$2)</f>
        <v>1920</v>
      </c>
      <c r="N12" s="6" t="n">
        <f aca="false">$B12/(1+$G$2)</f>
        <v>480</v>
      </c>
      <c r="O12" s="6" t="n">
        <f aca="false">IF($F12=0,G12,D$2+(($B12-SUM($D$2:$E$2))/(1+1/$F$2)))</f>
        <v>1344</v>
      </c>
      <c r="P12" s="6" t="n">
        <f aca="false">IF($F12=0,H12,E$2+(($B12-SUM($D$2:$E$2))/(1+$F$2)))</f>
        <v>1056</v>
      </c>
      <c r="Q12" s="6" t="n">
        <f aca="false">MIN(B12,$D$2)</f>
        <v>960</v>
      </c>
      <c r="R12" s="6" t="n">
        <f aca="false">B12-Q12</f>
        <v>1440</v>
      </c>
      <c r="S12" s="6" t="n">
        <f aca="false">B12-T12</f>
        <v>1440</v>
      </c>
      <c r="T12" s="6" t="n">
        <f aca="false">MIN(B12,$E$2)</f>
        <v>960</v>
      </c>
      <c r="U12" s="6" t="n">
        <f aca="false">IF(F12=0,Q12,S12)</f>
        <v>1440</v>
      </c>
      <c r="V12" s="6" t="n">
        <f aca="false">B12-U12</f>
        <v>960</v>
      </c>
      <c r="W12" s="6" t="n">
        <f aca="false">MIN(MAX($B12/2+($D$2-$E$2)/2,0),$B12)</f>
        <v>1200</v>
      </c>
      <c r="X12" s="6" t="n">
        <f aca="false">MIN(MAX($B12/2+($E$2-$D$2)/2,0),$B12)</f>
        <v>1200</v>
      </c>
      <c r="Y12" s="6" t="n">
        <f aca="false">IF(F12=1,IF(J12&lt;$E$2,S12,I12),MIN(I12,Q12))</f>
        <v>1440</v>
      </c>
      <c r="Z12" s="6" t="n">
        <f aca="false">B12-Y12</f>
        <v>960</v>
      </c>
      <c r="AA12" s="6" t="n">
        <f aca="false">$B12/2</f>
        <v>1200</v>
      </c>
      <c r="AB12" s="6" t="n">
        <f aca="false">$B12/2</f>
        <v>1200</v>
      </c>
      <c r="AC12" s="0" t="n">
        <f aca="false">K12/L12</f>
        <v>1.85714285714286</v>
      </c>
    </row>
    <row r="13" customFormat="false" ht="14.4" hidden="false" customHeight="false" outlineLevel="0" collapsed="false">
      <c r="A13" s="0" t="n">
        <v>9</v>
      </c>
      <c r="B13" s="0" t="n">
        <f aca="false">$B$5*C13</f>
        <v>3120</v>
      </c>
      <c r="C13" s="0" t="n">
        <v>13</v>
      </c>
      <c r="D13" s="0" t="n">
        <f aca="false">IF(B13&gt;=$D$2,1,0)</f>
        <v>1</v>
      </c>
      <c r="E13" s="0" t="n">
        <f aca="false">IF(B13&gt;=$E$2,1,0)</f>
        <v>1</v>
      </c>
      <c r="F13" s="0" t="n">
        <f aca="false">IF(B13&gt;=($D$2+$E$2),1,0)</f>
        <v>1</v>
      </c>
      <c r="G13" s="6" t="n">
        <f aca="false">$B13/(1+($E$2/$D$2))</f>
        <v>1560</v>
      </c>
      <c r="H13" s="6" t="n">
        <f aca="false">$B13/(1+($D$2/$E$2))</f>
        <v>1560</v>
      </c>
      <c r="I13" s="6" t="n">
        <f aca="false">$B13/(1+1/$F$2)</f>
        <v>2496</v>
      </c>
      <c r="J13" s="6" t="n">
        <f aca="false">$B13/(1+$F$2)</f>
        <v>624</v>
      </c>
      <c r="K13" s="6" t="n">
        <f aca="false">(G13+I13)/2</f>
        <v>2028</v>
      </c>
      <c r="L13" s="6" t="n">
        <f aca="false">(H13+J13)/2</f>
        <v>1092</v>
      </c>
      <c r="M13" s="6" t="n">
        <f aca="false">$B13/(1+1/$G$2)</f>
        <v>2496</v>
      </c>
      <c r="N13" s="6" t="n">
        <f aca="false">$B13/(1+$G$2)</f>
        <v>624</v>
      </c>
      <c r="O13" s="6" t="n">
        <f aca="false">IF($F13=0,G13,D$2+(($B13-SUM($D$2:$E$2))/(1+1/$F$2)))</f>
        <v>1920</v>
      </c>
      <c r="P13" s="6" t="n">
        <f aca="false">IF($F13=0,H13,E$2+(($B13-SUM($D$2:$E$2))/(1+$F$2)))</f>
        <v>1200</v>
      </c>
      <c r="Q13" s="6" t="n">
        <f aca="false">MIN(B13,$D$2)</f>
        <v>960</v>
      </c>
      <c r="R13" s="6" t="n">
        <f aca="false">B13-Q13</f>
        <v>2160</v>
      </c>
      <c r="S13" s="6" t="n">
        <f aca="false">B13-T13</f>
        <v>2160</v>
      </c>
      <c r="T13" s="6" t="n">
        <f aca="false">MIN(B13,$E$2)</f>
        <v>960</v>
      </c>
      <c r="U13" s="6" t="n">
        <f aca="false">IF(F13=0,Q13,S13)</f>
        <v>2160</v>
      </c>
      <c r="V13" s="6" t="n">
        <f aca="false">B13-U13</f>
        <v>960</v>
      </c>
      <c r="W13" s="6" t="n">
        <f aca="false">MIN(MAX($B13/2+($D$2-$E$2)/2,0),$B13)</f>
        <v>1560</v>
      </c>
      <c r="X13" s="6" t="n">
        <f aca="false">MIN(MAX($B13/2+($E$2-$D$2)/2,0),$B13)</f>
        <v>1560</v>
      </c>
      <c r="Y13" s="6" t="n">
        <f aca="false">IF(F13=1,IF(J13&lt;$E$2,S13,I13),MIN(I13,Q13))</f>
        <v>2160</v>
      </c>
      <c r="Z13" s="6" t="n">
        <f aca="false">B13-Y13</f>
        <v>960</v>
      </c>
      <c r="AA13" s="6" t="n">
        <f aca="false">$B13/2</f>
        <v>1560</v>
      </c>
      <c r="AB13" s="6" t="n">
        <f aca="false">$B13/2</f>
        <v>1560</v>
      </c>
      <c r="AC13" s="0" t="n">
        <f aca="false">K13/L13</f>
        <v>1.85714285714286</v>
      </c>
    </row>
    <row r="14" customFormat="false" ht="14.4" hidden="false" customHeight="false" outlineLevel="0" collapsed="false">
      <c r="A14" s="0" t="n">
        <v>10</v>
      </c>
      <c r="B14" s="0" t="n">
        <f aca="false">$B$5*C14</f>
        <v>4320</v>
      </c>
      <c r="C14" s="0" t="n">
        <v>18</v>
      </c>
      <c r="D14" s="0" t="n">
        <f aca="false">IF(B14&gt;=$D$2,1,0)</f>
        <v>1</v>
      </c>
      <c r="E14" s="0" t="n">
        <f aca="false">IF(B14&gt;=$E$2,1,0)</f>
        <v>1</v>
      </c>
      <c r="F14" s="0" t="n">
        <f aca="false">IF(B14&gt;=($D$2+$E$2),1,0)</f>
        <v>1</v>
      </c>
      <c r="G14" s="6" t="n">
        <f aca="false">$B14/(1+($E$2/$D$2))</f>
        <v>2160</v>
      </c>
      <c r="H14" s="6" t="n">
        <f aca="false">$B14/(1+($D$2/$E$2))</f>
        <v>2160</v>
      </c>
      <c r="I14" s="6" t="n">
        <f aca="false">$B14/(1+1/$F$2)</f>
        <v>3456</v>
      </c>
      <c r="J14" s="6" t="n">
        <f aca="false">$B14/(1+$F$2)</f>
        <v>864</v>
      </c>
      <c r="K14" s="6" t="n">
        <f aca="false">(G14+I14)/2</f>
        <v>2808</v>
      </c>
      <c r="L14" s="6" t="n">
        <f aca="false">(H14+J14)/2</f>
        <v>1512</v>
      </c>
      <c r="M14" s="6" t="n">
        <f aca="false">$B14/(1+1/$G$2)</f>
        <v>3456</v>
      </c>
      <c r="N14" s="6" t="n">
        <f aca="false">$B14/(1+$G$2)</f>
        <v>864</v>
      </c>
      <c r="O14" s="6" t="n">
        <f aca="false">IF($F14=0,G14,D$2+(($B14-SUM($D$2:$E$2))/(1+1/$F$2)))</f>
        <v>2880</v>
      </c>
      <c r="P14" s="6" t="n">
        <f aca="false">IF($F14=0,H14,E$2+(($B14-SUM($D$2:$E$2))/(1+$F$2)))</f>
        <v>1440</v>
      </c>
      <c r="Q14" s="6" t="n">
        <f aca="false">MIN(B14,$D$2)</f>
        <v>960</v>
      </c>
      <c r="R14" s="6" t="n">
        <f aca="false">B14-Q14</f>
        <v>3360</v>
      </c>
      <c r="S14" s="6" t="n">
        <f aca="false">B14-T14</f>
        <v>3360</v>
      </c>
      <c r="T14" s="6" t="n">
        <f aca="false">MIN(B14,$E$2)</f>
        <v>960</v>
      </c>
      <c r="U14" s="6" t="n">
        <f aca="false">IF(F14=0,Q14,S14)</f>
        <v>3360</v>
      </c>
      <c r="V14" s="6" t="n">
        <f aca="false">B14-U14</f>
        <v>960</v>
      </c>
      <c r="W14" s="6" t="n">
        <f aca="false">MIN(MAX($B14/2+($D$2-$E$2)/2,0),$B14)</f>
        <v>2160</v>
      </c>
      <c r="X14" s="6" t="n">
        <f aca="false">MIN(MAX($B14/2+($E$2-$D$2)/2,0),$B14)</f>
        <v>2160</v>
      </c>
      <c r="Y14" s="6" t="n">
        <f aca="false">IF(F14=1,IF(J14&lt;$E$2,S14,I14),MIN(I14,Q14))</f>
        <v>3360</v>
      </c>
      <c r="Z14" s="6" t="n">
        <f aca="false">B14-Y14</f>
        <v>960</v>
      </c>
      <c r="AA14" s="6" t="n">
        <f aca="false">$B14/2</f>
        <v>2160</v>
      </c>
      <c r="AB14" s="6" t="n">
        <f aca="false">$B14/2</f>
        <v>2160</v>
      </c>
      <c r="AC14" s="0" t="n">
        <f aca="false">K14/L14</f>
        <v>1.85714285714286</v>
      </c>
    </row>
    <row r="15" customFormat="false" ht="14.4" hidden="false" customHeight="false" outlineLevel="0" collapsed="false">
      <c r="A15" s="0" t="n">
        <v>11</v>
      </c>
      <c r="B15" s="0" t="n">
        <f aca="false">$B$5*C15</f>
        <v>5520</v>
      </c>
      <c r="C15" s="0" t="n">
        <v>23</v>
      </c>
      <c r="D15" s="0" t="n">
        <f aca="false">IF(B15&gt;=$D$2,1,0)</f>
        <v>1</v>
      </c>
      <c r="E15" s="0" t="n">
        <f aca="false">IF(B15&gt;=$E$2,1,0)</f>
        <v>1</v>
      </c>
      <c r="F15" s="0" t="n">
        <f aca="false">IF(B15&gt;=($D$2+$E$2),1,0)</f>
        <v>1</v>
      </c>
      <c r="G15" s="6" t="n">
        <f aca="false">$B15/(1+($E$2/$D$2))</f>
        <v>2760</v>
      </c>
      <c r="H15" s="6" t="n">
        <f aca="false">$B15/(1+($D$2/$E$2))</f>
        <v>2760</v>
      </c>
      <c r="I15" s="6" t="n">
        <f aca="false">$B15/(1+1/$F$2)</f>
        <v>4416</v>
      </c>
      <c r="J15" s="6" t="n">
        <f aca="false">$B15/(1+$F$2)</f>
        <v>1104</v>
      </c>
      <c r="K15" s="6" t="n">
        <f aca="false">(G15+I15)/2</f>
        <v>3588</v>
      </c>
      <c r="L15" s="6" t="n">
        <f aca="false">(H15+J15)/2</f>
        <v>1932</v>
      </c>
      <c r="M15" s="6" t="n">
        <f aca="false">$B15/(1+1/$G$2)</f>
        <v>4416</v>
      </c>
      <c r="N15" s="6" t="n">
        <f aca="false">$B15/(1+$G$2)</f>
        <v>1104</v>
      </c>
      <c r="O15" s="6" t="n">
        <f aca="false">IF($F15=0,G15,D$2+(($B15-SUM($D$2:$E$2))/(1+1/$F$2)))</f>
        <v>3840</v>
      </c>
      <c r="P15" s="6" t="n">
        <f aca="false">IF($F15=0,H15,E$2+(($B15-SUM($D$2:$E$2))/(1+$F$2)))</f>
        <v>1680</v>
      </c>
      <c r="Q15" s="6" t="n">
        <f aca="false">MIN(B15,$D$2)</f>
        <v>960</v>
      </c>
      <c r="R15" s="6" t="n">
        <f aca="false">B15-Q15</f>
        <v>4560</v>
      </c>
      <c r="S15" s="6" t="n">
        <f aca="false">B15-T15</f>
        <v>4560</v>
      </c>
      <c r="T15" s="6" t="n">
        <f aca="false">MIN(B15,$E$2)</f>
        <v>960</v>
      </c>
      <c r="U15" s="6" t="n">
        <f aca="false">IF(F15=0,Q15,S15)</f>
        <v>4560</v>
      </c>
      <c r="V15" s="6" t="n">
        <f aca="false">B15-U15</f>
        <v>960</v>
      </c>
      <c r="W15" s="6" t="n">
        <f aca="false">MIN(MAX($B15/2+($D$2-$E$2)/2,0),$B15)</f>
        <v>2760</v>
      </c>
      <c r="X15" s="6" t="n">
        <f aca="false">MIN(MAX($B15/2+($E$2-$D$2)/2,0),$B15)</f>
        <v>2760</v>
      </c>
      <c r="Y15" s="6" t="n">
        <f aca="false">IF(F15=1,IF(J15&lt;$E$2,S15,I15),MIN(I15,Q15))</f>
        <v>4416</v>
      </c>
      <c r="Z15" s="6" t="n">
        <f aca="false">B15-Y15</f>
        <v>1104</v>
      </c>
      <c r="AA15" s="6" t="n">
        <f aca="false">$B15/2</f>
        <v>2760</v>
      </c>
      <c r="AB15" s="6" t="n">
        <f aca="false">$B15/2</f>
        <v>2760</v>
      </c>
      <c r="AC15" s="0" t="n">
        <f aca="false">K15/L15</f>
        <v>1.85714285714286</v>
      </c>
    </row>
    <row r="16" customFormat="false" ht="14.4" hidden="false" customHeight="false" outlineLevel="0" collapsed="false">
      <c r="A16" s="0" t="n">
        <v>12</v>
      </c>
      <c r="B16" s="0" t="n">
        <f aca="false">$B$5*C16</f>
        <v>6720</v>
      </c>
      <c r="C16" s="0" t="n">
        <v>28</v>
      </c>
      <c r="D16" s="4" t="n">
        <f aca="false">IF(B16&gt;=$D$2,1,0)</f>
        <v>1</v>
      </c>
      <c r="E16" s="4" t="n">
        <f aca="false">IF(B16&gt;=$E$2,1,0)</f>
        <v>1</v>
      </c>
      <c r="F16" s="4" t="n">
        <f aca="false">IF(B16&gt;=($D$2+$E$2),1,0)</f>
        <v>1</v>
      </c>
      <c r="G16" s="6" t="n">
        <f aca="false">$B16/(1+($E$2/$D$2))</f>
        <v>3360</v>
      </c>
      <c r="H16" s="6" t="n">
        <f aca="false">$B16/(1+($D$2/$E$2))</f>
        <v>3360</v>
      </c>
      <c r="I16" s="6" t="n">
        <f aca="false">$B16/(1+1/$F$2)</f>
        <v>5376</v>
      </c>
      <c r="J16" s="6" t="n">
        <f aca="false">$B16/(1+$F$2)</f>
        <v>1344</v>
      </c>
      <c r="K16" s="6" t="n">
        <f aca="false">(G16+I16)/2</f>
        <v>4368</v>
      </c>
      <c r="L16" s="6" t="n">
        <f aca="false">(H16+J16)/2</f>
        <v>2352</v>
      </c>
      <c r="M16" s="6" t="n">
        <f aca="false">$B16/(1+1/$G$2)</f>
        <v>5376</v>
      </c>
      <c r="N16" s="6" t="n">
        <f aca="false">$B16/(1+$G$2)</f>
        <v>1344</v>
      </c>
      <c r="O16" s="6" t="n">
        <f aca="false">IF($F16=0,G16,D$2+(($B16-SUM($D$2:$E$2))/(1+1/$F$2)))</f>
        <v>4800</v>
      </c>
      <c r="P16" s="6" t="n">
        <f aca="false">IF($F16=0,H16,E$2+(($B16-SUM($D$2:$E$2))/(1+$F$2)))</f>
        <v>1920</v>
      </c>
      <c r="Q16" s="6" t="n">
        <f aca="false">MIN(B16,$D$2)</f>
        <v>960</v>
      </c>
      <c r="R16" s="6" t="n">
        <f aca="false">B16-Q16</f>
        <v>5760</v>
      </c>
      <c r="S16" s="6" t="n">
        <f aca="false">B16-T16</f>
        <v>5760</v>
      </c>
      <c r="T16" s="6" t="n">
        <f aca="false">MIN(B16,$E$2)</f>
        <v>960</v>
      </c>
      <c r="U16" s="6" t="n">
        <f aca="false">IF(F16=0,Q16,S16)</f>
        <v>5760</v>
      </c>
      <c r="V16" s="6" t="n">
        <f aca="false">B16-U16</f>
        <v>960</v>
      </c>
      <c r="W16" s="6" t="n">
        <f aca="false">MIN(MAX($B16/2+($D$2-$E$2)/2,0),$B16)</f>
        <v>3360</v>
      </c>
      <c r="X16" s="6" t="n">
        <f aca="false">MIN(MAX($B16/2+($E$2-$D$2)/2,0),$B16)</f>
        <v>3360</v>
      </c>
      <c r="Y16" s="6" t="n">
        <f aca="false">IF(F16=1,IF(J16&lt;$E$2,S16,I16),MIN(I16,Q16))</f>
        <v>5376</v>
      </c>
      <c r="Z16" s="6" t="n">
        <f aca="false">B16-Y16</f>
        <v>1344</v>
      </c>
      <c r="AA16" s="6" t="n">
        <f aca="false">$B16/2</f>
        <v>3360</v>
      </c>
      <c r="AB16" s="6" t="n">
        <f aca="false">$B16/2</f>
        <v>3360</v>
      </c>
      <c r="AC16" s="0" t="n">
        <f aca="false">K16/L16</f>
        <v>1.85714285714286</v>
      </c>
    </row>
    <row r="17" customFormat="false" ht="14.4" hidden="false" customHeight="false" outlineLevel="0" collapsed="false">
      <c r="A17" s="0" t="n">
        <v>13</v>
      </c>
      <c r="B17" s="0" t="n">
        <f aca="false">$B$5*C17</f>
        <v>7920</v>
      </c>
      <c r="C17" s="0" t="n">
        <v>33</v>
      </c>
      <c r="D17" s="0" t="n">
        <f aca="false">IF(B17&gt;=$D$2,1,0)</f>
        <v>1</v>
      </c>
      <c r="E17" s="0" t="n">
        <f aca="false">IF(B17&gt;=$E$2,1,0)</f>
        <v>1</v>
      </c>
      <c r="F17" s="0" t="n">
        <f aca="false">IF(B17&gt;=($D$2+$E$2),1,0)</f>
        <v>1</v>
      </c>
      <c r="G17" s="6" t="n">
        <f aca="false">$B17/(1+($E$2/$D$2))</f>
        <v>3960</v>
      </c>
      <c r="H17" s="6" t="n">
        <f aca="false">$B17/(1+($D$2/$E$2))</f>
        <v>3960</v>
      </c>
      <c r="I17" s="6" t="n">
        <f aca="false">$B17/(1+1/$F$2)</f>
        <v>6336</v>
      </c>
      <c r="J17" s="6" t="n">
        <f aca="false">$B17/(1+$F$2)</f>
        <v>1584</v>
      </c>
      <c r="K17" s="6" t="n">
        <f aca="false">(G17+I17)/2</f>
        <v>5148</v>
      </c>
      <c r="L17" s="6" t="n">
        <f aca="false">(H17+J17)/2</f>
        <v>2772</v>
      </c>
      <c r="M17" s="6" t="n">
        <f aca="false">$B17/(1+1/$G$2)</f>
        <v>6336</v>
      </c>
      <c r="N17" s="6" t="n">
        <f aca="false">$B17/(1+$G$2)</f>
        <v>1584</v>
      </c>
      <c r="O17" s="6" t="n">
        <f aca="false">IF($F17=0,G17,D$2+(($B17-SUM($D$2:$E$2))/(1+1/$F$2)))</f>
        <v>5760</v>
      </c>
      <c r="P17" s="6" t="n">
        <f aca="false">IF($F17=0,H17,E$2+(($B17-SUM($D$2:$E$2))/(1+$F$2)))</f>
        <v>2160</v>
      </c>
      <c r="Q17" s="6" t="n">
        <f aca="false">MIN(B17,$D$2)</f>
        <v>960</v>
      </c>
      <c r="R17" s="6" t="n">
        <f aca="false">B17-Q17</f>
        <v>6960</v>
      </c>
      <c r="S17" s="6" t="n">
        <f aca="false">B17-T17</f>
        <v>6960</v>
      </c>
      <c r="T17" s="6" t="n">
        <f aca="false">MIN(B17,$E$2)</f>
        <v>960</v>
      </c>
      <c r="U17" s="6" t="n">
        <f aca="false">IF(F17=0,Q17,S17)</f>
        <v>6960</v>
      </c>
      <c r="V17" s="6" t="n">
        <f aca="false">B17-U17</f>
        <v>960</v>
      </c>
      <c r="W17" s="6" t="n">
        <f aca="false">MIN(MAX($B17/2+($D$2-$E$2)/2,0),$B17)</f>
        <v>3960</v>
      </c>
      <c r="X17" s="6" t="n">
        <f aca="false">MIN(MAX($B17/2+($E$2-$D$2)/2,0),$B17)</f>
        <v>3960</v>
      </c>
      <c r="Y17" s="6" t="n">
        <f aca="false">IF(F17=1,IF(J17&lt;$E$2,S17,I17),MIN(I17,Q17))</f>
        <v>6336</v>
      </c>
      <c r="Z17" s="6" t="n">
        <f aca="false">B17-Y17</f>
        <v>1584</v>
      </c>
      <c r="AA17" s="6" t="n">
        <f aca="false">$B17/2</f>
        <v>3960</v>
      </c>
      <c r="AB17" s="6" t="n">
        <f aca="false">$B17/2</f>
        <v>3960</v>
      </c>
      <c r="AC17" s="0" t="n">
        <f aca="false">K17/L17</f>
        <v>1.85714285714286</v>
      </c>
    </row>
    <row r="18" customFormat="false" ht="14.4" hidden="false" customHeight="false" outlineLevel="0" collapsed="false">
      <c r="A18" s="0" t="n">
        <v>14</v>
      </c>
      <c r="B18" s="0" t="n">
        <f aca="false">$B$5*C18</f>
        <v>0</v>
      </c>
      <c r="D18" s="4" t="n">
        <f aca="false">IF(B18&gt;=$D$2,1,0)</f>
        <v>0</v>
      </c>
      <c r="E18" s="4" t="n">
        <f aca="false">IF(B18&gt;=$E$2,1,0)</f>
        <v>0</v>
      </c>
      <c r="F18" s="4" t="n">
        <f aca="false">IF(B18&gt;=($D$2+$E$2),1,0)</f>
        <v>0</v>
      </c>
      <c r="G18" s="6" t="n">
        <f aca="false">$B18/(1+($E$2/$D$2))</f>
        <v>0</v>
      </c>
      <c r="H18" s="6" t="n">
        <f aca="false">$B18/(1+($D$2/$E$2))</f>
        <v>0</v>
      </c>
      <c r="I18" s="6" t="n">
        <f aca="false">$B18/(1+1/$F$2)</f>
        <v>0</v>
      </c>
      <c r="J18" s="6" t="n">
        <f aca="false">$B18/(1+$F$2)</f>
        <v>0</v>
      </c>
      <c r="K18" s="6" t="n">
        <f aca="false">(G18+I18)/2</f>
        <v>0</v>
      </c>
      <c r="L18" s="6" t="n">
        <f aca="false">(H18+J18)/2</f>
        <v>0</v>
      </c>
      <c r="M18" s="6" t="n">
        <f aca="false">$B18/(1+1/$G$2)</f>
        <v>0</v>
      </c>
      <c r="N18" s="6" t="n">
        <f aca="false">$B18/(1+$G$2)</f>
        <v>0</v>
      </c>
      <c r="O18" s="6" t="n">
        <f aca="false">IF($F18=0,G18,D$2+(($B18-SUM($D$2:$E$2))/(1+1/$F$2)))</f>
        <v>0</v>
      </c>
      <c r="P18" s="6" t="n">
        <f aca="false">IF($F18=0,H18,E$2+(($B18-SUM($D$2:$E$2))/(1+$F$2)))</f>
        <v>0</v>
      </c>
      <c r="Q18" s="6" t="n">
        <f aca="false">MIN(B18,$D$2)</f>
        <v>0</v>
      </c>
      <c r="R18" s="6" t="n">
        <f aca="false">B18-Q18</f>
        <v>0</v>
      </c>
      <c r="S18" s="6" t="n">
        <f aca="false">B18-T18</f>
        <v>0</v>
      </c>
      <c r="T18" s="6" t="n">
        <f aca="false">MIN(B18,$E$2)</f>
        <v>0</v>
      </c>
      <c r="U18" s="6" t="n">
        <f aca="false">IF(F18=0,Q18,S18)</f>
        <v>0</v>
      </c>
      <c r="V18" s="6" t="n">
        <f aca="false">B18-U18</f>
        <v>0</v>
      </c>
      <c r="W18" s="6" t="n">
        <f aca="false">MIN(MAX($B18/2+($D$2-$E$2)/2,0),$B18)</f>
        <v>0</v>
      </c>
      <c r="X18" s="6" t="n">
        <f aca="false">MIN(MAX($B18/2+($E$2-$D$2)/2,0),$B18)</f>
        <v>0</v>
      </c>
      <c r="Y18" s="6" t="n">
        <f aca="false">IF(D18=0,I18,IF(E18=0,Q18,IF(J18&lt;$E$2,S18,I18)))</f>
        <v>0</v>
      </c>
      <c r="Z18" s="6" t="n">
        <f aca="false">B18-Y18</f>
        <v>0</v>
      </c>
      <c r="AA18" s="6" t="n">
        <f aca="false">$B18/2</f>
        <v>0</v>
      </c>
      <c r="AB18" s="6" t="n">
        <f aca="false">$B18/2</f>
        <v>0</v>
      </c>
      <c r="AC18" s="0" t="e">
        <f aca="false">K18/L18</f>
        <v>#DIV/0!</v>
      </c>
    </row>
    <row r="19" customFormat="false" ht="14.4" hidden="false" customHeight="false" outlineLevel="0" collapsed="false"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customFormat="false" ht="14.4" hidden="false" customHeight="false" outlineLevel="0" collapsed="false">
      <c r="C20" s="0" t="n">
        <f aca="false">1920</f>
        <v>1920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customFormat="false" ht="14.4" hidden="false" customHeight="false" outlineLevel="0" collapsed="false"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customFormat="false" ht="14.4" hidden="false" customHeight="false" outlineLevel="0" collapsed="false">
      <c r="A22" s="0" t="s">
        <v>18</v>
      </c>
    </row>
    <row r="23" customFormat="false" ht="14.4" hidden="false" customHeight="false" outlineLevel="0" collapsed="false">
      <c r="A23" s="0" t="s">
        <v>19</v>
      </c>
    </row>
    <row r="24" customFormat="false" ht="14.4" hidden="false" customHeight="false" outlineLevel="0" collapsed="false">
      <c r="A24" s="0" t="s">
        <v>20</v>
      </c>
    </row>
  </sheetData>
  <mergeCells count="10">
    <mergeCell ref="G3:H3"/>
    <mergeCell ref="I3:J3"/>
    <mergeCell ref="K3:L3"/>
    <mergeCell ref="M3:N3"/>
    <mergeCell ref="O3:P3"/>
    <mergeCell ref="Q3:R3"/>
    <mergeCell ref="S3:T3"/>
    <mergeCell ref="W3:X3"/>
    <mergeCell ref="Y3:Z3"/>
    <mergeCell ref="AA3:AB3"/>
  </mergeCells>
  <conditionalFormatting sqref="G5:G18;I5:I18;K5:K18;M5:M18;O5:O18;Q5:Q18;S5:S18;U5:U18;W5:W18;AA5:AA18">
    <cfRule type="cellIs" priority="2" operator="lessThan" aboveAverage="0" equalAverage="0" bottom="0" percent="0" rank="0" text="" dxfId="0">
      <formula>$D$2</formula>
    </cfRule>
  </conditionalFormatting>
  <conditionalFormatting sqref="H5:H18;J5:J18;L5:L18;N5:N18;P5:P18;R5:R18;T5:T18;V5:V18;X5:X18;AB5:AB18">
    <cfRule type="cellIs" priority="3" operator="lessThan" aboveAverage="0" equalAverage="0" bottom="0" percent="0" rank="0" text="" dxfId="1">
      <formula>$E$2</formula>
    </cfRule>
  </conditionalFormatting>
  <conditionalFormatting sqref="Y5:Y18">
    <cfRule type="cellIs" priority="4" operator="lessThan" aboveAverage="0" equalAverage="0" bottom="0" percent="0" rank="0" text="" dxfId="2">
      <formula>$D$2</formula>
    </cfRule>
  </conditionalFormatting>
  <conditionalFormatting sqref="Z5:Z18">
    <cfRule type="cellIs" priority="5" operator="lessThan" aboveAverage="0" equalAverage="0" bottom="0" percent="0" rank="0" text="" dxfId="3">
      <formula>$E$2</formula>
    </cfRule>
  </conditionalFormatting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24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G5" activeCellId="0" sqref="G5:J17"/>
    </sheetView>
  </sheetViews>
  <sheetFormatPr defaultRowHeight="14.4"/>
  <cols>
    <col collapsed="false" hidden="false" max="1" min="1" style="0" width="11.2040816326531"/>
    <col collapsed="false" hidden="false" max="5" min="2" style="0" width="10.530612244898"/>
    <col collapsed="false" hidden="false" max="6" min="6" style="0" width="16.8724489795918"/>
    <col collapsed="false" hidden="false" max="1025" min="7" style="0" width="10.530612244898"/>
  </cols>
  <sheetData>
    <row r="1" customFormat="false" ht="14.4" hidden="false" customHeight="false" outlineLevel="0" collapsed="false">
      <c r="D1" s="0" t="s">
        <v>43</v>
      </c>
      <c r="E1" s="0" t="s">
        <v>44</v>
      </c>
      <c r="F1" s="0" t="s">
        <v>2</v>
      </c>
      <c r="G1" s="0" t="s">
        <v>3</v>
      </c>
      <c r="I1" s="0" t="s">
        <v>42</v>
      </c>
    </row>
    <row r="2" customFormat="false" ht="14.4" hidden="false" customHeight="false" outlineLevel="0" collapsed="false">
      <c r="D2" s="0" t="n">
        <f aca="false">Block2!C2*'Block 2 neu NE'!$I$2</f>
        <v>384</v>
      </c>
      <c r="E2" s="0" t="n">
        <f aca="false">Block2!D2*'Block 2 neu NE'!$I$2</f>
        <v>1536</v>
      </c>
      <c r="F2" s="0" t="n">
        <v>4</v>
      </c>
      <c r="G2" s="1" t="n">
        <f aca="false">(D2/E2)*F2</f>
        <v>1</v>
      </c>
      <c r="H2" s="1"/>
      <c r="I2" s="1" t="n">
        <v>1.28</v>
      </c>
      <c r="J2" s="1" t="n">
        <f aca="false">D2+E2</f>
        <v>1920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="2" customFormat="true" ht="47.25" hidden="false" customHeight="true" outlineLevel="0" collapsed="false"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  <c r="O3" s="3" t="s">
        <v>8</v>
      </c>
      <c r="P3" s="3"/>
      <c r="Q3" s="3" t="s">
        <v>45</v>
      </c>
      <c r="R3" s="3"/>
      <c r="S3" s="3" t="s">
        <v>46</v>
      </c>
      <c r="T3" s="3"/>
      <c r="U3" s="5" t="s">
        <v>47</v>
      </c>
      <c r="V3" s="5"/>
      <c r="W3" s="3" t="s">
        <v>10</v>
      </c>
      <c r="X3" s="3"/>
      <c r="Y3" s="3" t="s">
        <v>48</v>
      </c>
      <c r="Z3" s="3"/>
      <c r="AA3" s="3" t="s">
        <v>11</v>
      </c>
      <c r="AB3" s="3"/>
    </row>
    <row r="4" customFormat="false" ht="28.8" hidden="false" customHeight="false" outlineLevel="0" collapsed="false">
      <c r="A4" s="2"/>
      <c r="B4" s="2" t="s">
        <v>12</v>
      </c>
      <c r="D4" s="2" t="s">
        <v>49</v>
      </c>
      <c r="E4" s="2" t="s">
        <v>50</v>
      </c>
      <c r="F4" s="2" t="s">
        <v>15</v>
      </c>
      <c r="G4" s="2" t="s">
        <v>51</v>
      </c>
      <c r="H4" s="2" t="s">
        <v>52</v>
      </c>
      <c r="I4" s="2" t="s">
        <v>51</v>
      </c>
      <c r="J4" s="2" t="s">
        <v>52</v>
      </c>
      <c r="K4" s="2" t="s">
        <v>51</v>
      </c>
      <c r="L4" s="2" t="s">
        <v>52</v>
      </c>
      <c r="M4" s="2" t="s">
        <v>51</v>
      </c>
      <c r="N4" s="2" t="s">
        <v>52</v>
      </c>
      <c r="O4" s="2" t="s">
        <v>51</v>
      </c>
      <c r="P4" s="2" t="s">
        <v>52</v>
      </c>
      <c r="Q4" s="2" t="s">
        <v>51</v>
      </c>
      <c r="R4" s="2" t="s">
        <v>52</v>
      </c>
      <c r="S4" s="2" t="s">
        <v>51</v>
      </c>
      <c r="T4" s="2" t="s">
        <v>52</v>
      </c>
      <c r="U4" s="2" t="s">
        <v>51</v>
      </c>
      <c r="V4" s="2" t="s">
        <v>52</v>
      </c>
      <c r="W4" s="2" t="s">
        <v>16</v>
      </c>
      <c r="X4" s="2" t="s">
        <v>17</v>
      </c>
      <c r="Y4" s="2" t="s">
        <v>51</v>
      </c>
      <c r="Z4" s="2" t="s">
        <v>52</v>
      </c>
      <c r="AA4" s="2" t="s">
        <v>16</v>
      </c>
      <c r="AB4" s="2" t="s">
        <v>17</v>
      </c>
    </row>
    <row r="5" customFormat="false" ht="14.4" hidden="false" customHeight="false" outlineLevel="0" collapsed="false">
      <c r="A5" s="0" t="n">
        <v>1</v>
      </c>
      <c r="B5" s="0" t="n">
        <v>240</v>
      </c>
      <c r="D5" s="4" t="n">
        <f aca="false">IF(B5&gt;=$D$2,1,0)</f>
        <v>0</v>
      </c>
      <c r="E5" s="4" t="n">
        <f aca="false">IF(B5&gt;=$E$2,1,0)</f>
        <v>0</v>
      </c>
      <c r="F5" s="4" t="n">
        <f aca="false">IF(B5&gt;=($D$2+$E$2),1,0)</f>
        <v>0</v>
      </c>
      <c r="G5" s="6" t="n">
        <f aca="false">$B5/(1+($E$2/$D$2))</f>
        <v>48</v>
      </c>
      <c r="H5" s="6" t="n">
        <f aca="false">$B5/(1+($D$2/$E$2))</f>
        <v>192</v>
      </c>
      <c r="I5" s="6" t="n">
        <f aca="false">$B5/(1+1/$F$2)</f>
        <v>192</v>
      </c>
      <c r="J5" s="6" t="n">
        <f aca="false">$B5/(1+$F$2)</f>
        <v>48</v>
      </c>
      <c r="K5" s="6" t="n">
        <f aca="false">(G5+I5)/2</f>
        <v>120</v>
      </c>
      <c r="L5" s="6" t="n">
        <f aca="false">(H5+J5)/2</f>
        <v>120</v>
      </c>
      <c r="M5" s="6" t="n">
        <f aca="false">$B5/(1+1/$G$2)</f>
        <v>120</v>
      </c>
      <c r="N5" s="6" t="n">
        <f aca="false">$B5/(1+$G$2)</f>
        <v>120</v>
      </c>
      <c r="O5" s="6" t="n">
        <f aca="false">IF($F5=0,G5,D$2+(($B5-SUM($D$2:$E$2))/(1+1/$F$2)))</f>
        <v>48</v>
      </c>
      <c r="P5" s="6" t="n">
        <f aca="false">IF($F5=0,H5,E$2+(($B5-SUM($D$2:$E$2))/(1+$F$2)))</f>
        <v>192</v>
      </c>
      <c r="Q5" s="6" t="n">
        <f aca="false">MIN(B5,$D$2)</f>
        <v>240</v>
      </c>
      <c r="R5" s="6" t="n">
        <f aca="false">B5-Q5</f>
        <v>0</v>
      </c>
      <c r="S5" s="6" t="n">
        <f aca="false">B5-T5</f>
        <v>0</v>
      </c>
      <c r="T5" s="6" t="n">
        <f aca="false">MIN(B5,$E$2)</f>
        <v>240</v>
      </c>
      <c r="U5" s="6" t="n">
        <f aca="false">IF(F5=0,Q5,S5)</f>
        <v>240</v>
      </c>
      <c r="V5" s="6" t="n">
        <f aca="false">B5-U5</f>
        <v>0</v>
      </c>
      <c r="W5" s="6" t="n">
        <f aca="false">MIN(MAX($B5/2+($D$2-$E$2)/2,0),$B5)</f>
        <v>0</v>
      </c>
      <c r="X5" s="6" t="n">
        <f aca="false">MIN(MAX($B5/2+($E$2-$D$2)/2,0),$B5)</f>
        <v>240</v>
      </c>
      <c r="Y5" s="6" t="n">
        <f aca="false">IF(F5=1,IF(J5&lt;$E$2,S5,I5),MIN(I5,Q5))</f>
        <v>192</v>
      </c>
      <c r="Z5" s="6" t="n">
        <f aca="false">B5-Y5</f>
        <v>48</v>
      </c>
      <c r="AA5" s="6" t="n">
        <f aca="false">$B5/2</f>
        <v>120</v>
      </c>
      <c r="AB5" s="6" t="n">
        <f aca="false">$B5/2</f>
        <v>120</v>
      </c>
      <c r="AC5" s="0" t="n">
        <f aca="false">K5/L5</f>
        <v>1</v>
      </c>
    </row>
    <row r="6" customFormat="false" ht="14.4" hidden="false" customHeight="false" outlineLevel="0" collapsed="false">
      <c r="A6" s="0" t="n">
        <v>2</v>
      </c>
      <c r="B6" s="0" t="n">
        <f aca="false">$B$5*C6</f>
        <v>360</v>
      </c>
      <c r="C6" s="0" t="n">
        <v>1.5</v>
      </c>
      <c r="D6" s="4" t="n">
        <f aca="false">IF(B6&gt;=$D$2,1,0)</f>
        <v>0</v>
      </c>
      <c r="E6" s="4" t="n">
        <f aca="false">IF(B6&gt;=$E$2,1,0)</f>
        <v>0</v>
      </c>
      <c r="F6" s="4" t="n">
        <f aca="false">IF(B6&gt;=($D$2+$E$2),1,0)</f>
        <v>0</v>
      </c>
      <c r="G6" s="6" t="n">
        <f aca="false">$B6/(1+($E$2/$D$2))</f>
        <v>72</v>
      </c>
      <c r="H6" s="6" t="n">
        <f aca="false">$B6/(1+($D$2/$E$2))</f>
        <v>288</v>
      </c>
      <c r="I6" s="6" t="n">
        <f aca="false">$B6/(1+1/$F$2)</f>
        <v>288</v>
      </c>
      <c r="J6" s="6" t="n">
        <f aca="false">$B6/(1+$F$2)</f>
        <v>72</v>
      </c>
      <c r="K6" s="6" t="n">
        <f aca="false">(G6+I6)/2</f>
        <v>180</v>
      </c>
      <c r="L6" s="6" t="n">
        <f aca="false">(H6+J6)/2</f>
        <v>180</v>
      </c>
      <c r="M6" s="6" t="n">
        <f aca="false">$B6/(1+1/$G$2)</f>
        <v>180</v>
      </c>
      <c r="N6" s="6" t="n">
        <f aca="false">$B6/(1+$G$2)</f>
        <v>180</v>
      </c>
      <c r="O6" s="6" t="n">
        <f aca="false">IF($F6=0,G6,D$2+(($B6-SUM($D$2:$E$2))/(1+1/$F$2)))</f>
        <v>72</v>
      </c>
      <c r="P6" s="6" t="n">
        <f aca="false">IF($F6=0,H6,E$2+(($B6-SUM($D$2:$E$2))/(1+$F$2)))</f>
        <v>288</v>
      </c>
      <c r="Q6" s="6" t="n">
        <f aca="false">MIN(B6,$D$2)</f>
        <v>360</v>
      </c>
      <c r="R6" s="6" t="n">
        <f aca="false">B6-Q6</f>
        <v>0</v>
      </c>
      <c r="S6" s="6" t="n">
        <f aca="false">B6-T6</f>
        <v>0</v>
      </c>
      <c r="T6" s="6" t="n">
        <f aca="false">MIN(B6,$E$2)</f>
        <v>360</v>
      </c>
      <c r="U6" s="6" t="n">
        <f aca="false">IF(F6=0,Q6,S6)</f>
        <v>360</v>
      </c>
      <c r="V6" s="6" t="n">
        <f aca="false">B6-U6</f>
        <v>0</v>
      </c>
      <c r="W6" s="6" t="n">
        <f aca="false">MIN(MAX($B6/2+($D$2-$E$2)/2,0),$B6)</f>
        <v>0</v>
      </c>
      <c r="X6" s="6" t="n">
        <f aca="false">MIN(MAX($B6/2+($E$2-$D$2)/2,0),$B6)</f>
        <v>360</v>
      </c>
      <c r="Y6" s="6" t="n">
        <f aca="false">IF(F6=1,IF(J6&lt;$E$2,S6,I6),MIN(I6,Q6))</f>
        <v>288</v>
      </c>
      <c r="Z6" s="6" t="n">
        <f aca="false">B6-Y6</f>
        <v>72</v>
      </c>
      <c r="AA6" s="6" t="n">
        <f aca="false">$B6/2</f>
        <v>180</v>
      </c>
      <c r="AB6" s="6" t="n">
        <f aca="false">$B6/2</f>
        <v>180</v>
      </c>
      <c r="AC6" s="0" t="n">
        <f aca="false">K6/L6</f>
        <v>1</v>
      </c>
    </row>
    <row r="7" customFormat="false" ht="14.4" hidden="false" customHeight="false" outlineLevel="0" collapsed="false">
      <c r="A7" s="0" t="n">
        <v>3</v>
      </c>
      <c r="B7" s="0" t="n">
        <f aca="false">$B$5*C7</f>
        <v>480</v>
      </c>
      <c r="C7" s="0" t="n">
        <v>2</v>
      </c>
      <c r="D7" s="4" t="n">
        <f aca="false">IF(B7&gt;=$D$2,1,0)</f>
        <v>1</v>
      </c>
      <c r="E7" s="4" t="n">
        <f aca="false">IF(B7&gt;=$E$2,1,0)</f>
        <v>0</v>
      </c>
      <c r="F7" s="4" t="n">
        <f aca="false">IF(B7&gt;=($D$2+$E$2),1,0)</f>
        <v>0</v>
      </c>
      <c r="G7" s="6" t="n">
        <f aca="false">$B7/(1+($E$2/$D$2))</f>
        <v>96</v>
      </c>
      <c r="H7" s="6" t="n">
        <f aca="false">$B7/(1+($D$2/$E$2))</f>
        <v>384</v>
      </c>
      <c r="I7" s="6" t="n">
        <f aca="false">$B7/(1+1/$F$2)</f>
        <v>384</v>
      </c>
      <c r="J7" s="6" t="n">
        <f aca="false">$B7/(1+$F$2)</f>
        <v>96</v>
      </c>
      <c r="K7" s="6" t="n">
        <f aca="false">(G7+I7)/2</f>
        <v>240</v>
      </c>
      <c r="L7" s="6" t="n">
        <f aca="false">(H7+J7)/2</f>
        <v>240</v>
      </c>
      <c r="M7" s="6" t="n">
        <f aca="false">$B7/(1+1/$G$2)</f>
        <v>240</v>
      </c>
      <c r="N7" s="6" t="n">
        <f aca="false">$B7/(1+$G$2)</f>
        <v>240</v>
      </c>
      <c r="O7" s="6" t="n">
        <f aca="false">IF($F7=0,G7,D$2+(($B7-SUM($D$2:$E$2))/(1+1/$F$2)))</f>
        <v>96</v>
      </c>
      <c r="P7" s="6" t="n">
        <f aca="false">IF($F7=0,H7,E$2+(($B7-SUM($D$2:$E$2))/(1+$F$2)))</f>
        <v>384</v>
      </c>
      <c r="Q7" s="6" t="n">
        <f aca="false">MIN(B7,$D$2)</f>
        <v>384</v>
      </c>
      <c r="R7" s="6" t="n">
        <f aca="false">B7-Q7</f>
        <v>96</v>
      </c>
      <c r="S7" s="6" t="n">
        <f aca="false">B7-T7</f>
        <v>0</v>
      </c>
      <c r="T7" s="6" t="n">
        <f aca="false">MIN(B7,$E$2)</f>
        <v>480</v>
      </c>
      <c r="U7" s="6" t="n">
        <f aca="false">IF(F7=0,Q7,S7)</f>
        <v>384</v>
      </c>
      <c r="V7" s="6" t="n">
        <f aca="false">B7-U7</f>
        <v>96</v>
      </c>
      <c r="W7" s="6" t="n">
        <f aca="false">MIN(MAX($B7/2+($D$2-$E$2)/2,0),$B7)</f>
        <v>0</v>
      </c>
      <c r="X7" s="6" t="n">
        <f aca="false">MIN(MAX($B7/2+($E$2-$D$2)/2,0),$B7)</f>
        <v>480</v>
      </c>
      <c r="Y7" s="6" t="n">
        <f aca="false">IF(F7=1,IF(J7&lt;$E$2,S7,I7),MIN(I7,Q7))</f>
        <v>384</v>
      </c>
      <c r="Z7" s="6" t="n">
        <f aca="false">B7-Y7</f>
        <v>96</v>
      </c>
      <c r="AA7" s="6" t="n">
        <f aca="false">$B7/2</f>
        <v>240</v>
      </c>
      <c r="AB7" s="6" t="n">
        <f aca="false">$B7/2</f>
        <v>240</v>
      </c>
      <c r="AC7" s="0" t="n">
        <f aca="false">K7/L7</f>
        <v>1</v>
      </c>
    </row>
    <row r="8" customFormat="false" ht="14.4" hidden="false" customHeight="false" outlineLevel="0" collapsed="false">
      <c r="A8" s="0" t="n">
        <v>4</v>
      </c>
      <c r="B8" s="0" t="n">
        <f aca="false">$B$5*C8</f>
        <v>720</v>
      </c>
      <c r="C8" s="0" t="n">
        <v>3</v>
      </c>
      <c r="D8" s="4" t="n">
        <f aca="false">IF(B8&gt;=$D$2,1,0)</f>
        <v>1</v>
      </c>
      <c r="E8" s="4" t="n">
        <f aca="false">IF(B8&gt;=$E$2,1,0)</f>
        <v>0</v>
      </c>
      <c r="F8" s="4" t="n">
        <f aca="false">IF(B8&gt;=($D$2+$E$2),1,0)</f>
        <v>0</v>
      </c>
      <c r="G8" s="6" t="n">
        <f aca="false">$B8/(1+($E$2/$D$2))</f>
        <v>144</v>
      </c>
      <c r="H8" s="6" t="n">
        <f aca="false">$B8/(1+($D$2/$E$2))</f>
        <v>576</v>
      </c>
      <c r="I8" s="6" t="n">
        <f aca="false">$B8/(1+1/$F$2)</f>
        <v>576</v>
      </c>
      <c r="J8" s="6" t="n">
        <f aca="false">$B8/(1+$F$2)</f>
        <v>144</v>
      </c>
      <c r="K8" s="6" t="n">
        <f aca="false">(G8+I8)/2</f>
        <v>360</v>
      </c>
      <c r="L8" s="6" t="n">
        <f aca="false">(H8+J8)/2</f>
        <v>360</v>
      </c>
      <c r="M8" s="6" t="n">
        <f aca="false">$B8/(1+1/$G$2)</f>
        <v>360</v>
      </c>
      <c r="N8" s="6" t="n">
        <f aca="false">$B8/(1+$G$2)</f>
        <v>360</v>
      </c>
      <c r="O8" s="6" t="n">
        <f aca="false">IF($F8=0,G8,D$2+(($B8-SUM($D$2:$E$2))/(1+1/$F$2)))</f>
        <v>144</v>
      </c>
      <c r="P8" s="6" t="n">
        <f aca="false">IF($F8=0,H8,E$2+(($B8-SUM($D$2:$E$2))/(1+$F$2)))</f>
        <v>576</v>
      </c>
      <c r="Q8" s="6" t="n">
        <f aca="false">MIN(B8,$D$2)</f>
        <v>384</v>
      </c>
      <c r="R8" s="6" t="n">
        <f aca="false">B8-Q8</f>
        <v>336</v>
      </c>
      <c r="S8" s="6" t="n">
        <f aca="false">B8-T8</f>
        <v>0</v>
      </c>
      <c r="T8" s="6" t="n">
        <f aca="false">MIN(B8,$E$2)</f>
        <v>720</v>
      </c>
      <c r="U8" s="6" t="n">
        <f aca="false">IF(F8=0,Q8,S8)</f>
        <v>384</v>
      </c>
      <c r="V8" s="6" t="n">
        <f aca="false">B8-U8</f>
        <v>336</v>
      </c>
      <c r="W8" s="6" t="n">
        <f aca="false">MIN(MAX($B8/2+($D$2-$E$2)/2,0),$B8)</f>
        <v>0</v>
      </c>
      <c r="X8" s="6" t="n">
        <f aca="false">MIN(MAX($B8/2+($E$2-$D$2)/2,0),$B8)</f>
        <v>720</v>
      </c>
      <c r="Y8" s="6" t="n">
        <f aca="false">IF(F8=1,IF(J8&lt;$E$2,S8,I8),MIN(I8,Q8))</f>
        <v>384</v>
      </c>
      <c r="Z8" s="6" t="n">
        <f aca="false">B8-Y8</f>
        <v>336</v>
      </c>
      <c r="AA8" s="6" t="n">
        <f aca="false">$B8/2</f>
        <v>360</v>
      </c>
      <c r="AB8" s="6" t="n">
        <f aca="false">$B8/2</f>
        <v>360</v>
      </c>
      <c r="AC8" s="0" t="n">
        <f aca="false">K8/L8</f>
        <v>1</v>
      </c>
    </row>
    <row r="9" customFormat="false" ht="14.4" hidden="false" customHeight="false" outlineLevel="0" collapsed="false">
      <c r="A9" s="0" t="n">
        <v>5</v>
      </c>
      <c r="B9" s="0" t="n">
        <f aca="false">$B$5*C9</f>
        <v>1200</v>
      </c>
      <c r="C9" s="0" t="n">
        <v>5</v>
      </c>
      <c r="D9" s="4" t="n">
        <f aca="false">IF(B9&gt;=$D$2,1,0)</f>
        <v>1</v>
      </c>
      <c r="E9" s="4" t="n">
        <f aca="false">IF(B9&gt;=$E$2,1,0)</f>
        <v>0</v>
      </c>
      <c r="F9" s="4" t="n">
        <f aca="false">IF(B9&gt;=($D$2+$E$2),1,0)</f>
        <v>0</v>
      </c>
      <c r="G9" s="6" t="n">
        <f aca="false">$B9/(1+($E$2/$D$2))</f>
        <v>240</v>
      </c>
      <c r="H9" s="6" t="n">
        <f aca="false">$B9/(1+($D$2/$E$2))</f>
        <v>960</v>
      </c>
      <c r="I9" s="6" t="n">
        <f aca="false">$B9/(1+1/$F$2)</f>
        <v>960</v>
      </c>
      <c r="J9" s="6" t="n">
        <f aca="false">$B9/(1+$F$2)</f>
        <v>240</v>
      </c>
      <c r="K9" s="6" t="n">
        <f aca="false">(G9+I9)/2</f>
        <v>600</v>
      </c>
      <c r="L9" s="6" t="n">
        <f aca="false">(H9+J9)/2</f>
        <v>600</v>
      </c>
      <c r="M9" s="6" t="n">
        <f aca="false">$B9/(1+1/$G$2)</f>
        <v>600</v>
      </c>
      <c r="N9" s="6" t="n">
        <f aca="false">$B9/(1+$G$2)</f>
        <v>600</v>
      </c>
      <c r="O9" s="6" t="n">
        <f aca="false">IF($F9=0,G9,D$2+(($B9-SUM($D$2:$E$2))/(1+1/$F$2)))</f>
        <v>240</v>
      </c>
      <c r="P9" s="6" t="n">
        <f aca="false">IF($F9=0,H9,E$2+(($B9-SUM($D$2:$E$2))/(1+$F$2)))</f>
        <v>960</v>
      </c>
      <c r="Q9" s="6" t="n">
        <f aca="false">MIN(B9,$D$2)</f>
        <v>384</v>
      </c>
      <c r="R9" s="6" t="n">
        <f aca="false">B9-Q9</f>
        <v>816</v>
      </c>
      <c r="S9" s="6" t="n">
        <f aca="false">B9-T9</f>
        <v>0</v>
      </c>
      <c r="T9" s="6" t="n">
        <f aca="false">MIN(B9,$E$2)</f>
        <v>1200</v>
      </c>
      <c r="U9" s="6" t="n">
        <f aca="false">IF(F9=0,Q9,S9)</f>
        <v>384</v>
      </c>
      <c r="V9" s="6" t="n">
        <f aca="false">B9-U9</f>
        <v>816</v>
      </c>
      <c r="W9" s="6" t="n">
        <f aca="false">MIN(MAX($B9/2+($D$2-$E$2)/2,0),$B9)</f>
        <v>24</v>
      </c>
      <c r="X9" s="6" t="n">
        <f aca="false">MIN(MAX($B9/2+($E$2-$D$2)/2,0),$B9)</f>
        <v>1176</v>
      </c>
      <c r="Y9" s="6" t="n">
        <f aca="false">IF(F9=1,IF(J9&lt;$E$2,S9,I9),MIN(I9,Q9))</f>
        <v>384</v>
      </c>
      <c r="Z9" s="6" t="n">
        <f aca="false">B9-Y9</f>
        <v>816</v>
      </c>
      <c r="AA9" s="6" t="n">
        <f aca="false">$B9/2</f>
        <v>600</v>
      </c>
      <c r="AB9" s="6" t="n">
        <f aca="false">$B9/2</f>
        <v>600</v>
      </c>
      <c r="AC9" s="0" t="n">
        <f aca="false">K9/L9</f>
        <v>1</v>
      </c>
    </row>
    <row r="10" customFormat="false" ht="14.4" hidden="false" customHeight="false" outlineLevel="0" collapsed="false">
      <c r="A10" s="0" t="n">
        <v>6</v>
      </c>
      <c r="B10" s="0" t="n">
        <f aca="false">$B$5*C10</f>
        <v>1680</v>
      </c>
      <c r="C10" s="0" t="n">
        <v>7</v>
      </c>
      <c r="D10" s="4" t="n">
        <f aca="false">IF(B10&gt;=$D$2,1,0)</f>
        <v>1</v>
      </c>
      <c r="E10" s="4" t="n">
        <f aca="false">IF(B10&gt;=$E$2,1,0)</f>
        <v>1</v>
      </c>
      <c r="F10" s="4" t="n">
        <f aca="false">IF(B10&gt;=($D$2+$E$2),1,0)</f>
        <v>0</v>
      </c>
      <c r="G10" s="6" t="n">
        <f aca="false">$B10/(1+($E$2/$D$2))</f>
        <v>336</v>
      </c>
      <c r="H10" s="6" t="n">
        <f aca="false">$B10/(1+($D$2/$E$2))</f>
        <v>1344</v>
      </c>
      <c r="I10" s="6" t="n">
        <f aca="false">$B10/(1+1/$F$2)</f>
        <v>1344</v>
      </c>
      <c r="J10" s="6" t="n">
        <f aca="false">$B10/(1+$F$2)</f>
        <v>336</v>
      </c>
      <c r="K10" s="6" t="n">
        <f aca="false">(G10+I10)/2</f>
        <v>840</v>
      </c>
      <c r="L10" s="6" t="n">
        <f aca="false">(H10+J10)/2</f>
        <v>840</v>
      </c>
      <c r="M10" s="6" t="n">
        <f aca="false">$B10/(1+1/$G$2)</f>
        <v>840</v>
      </c>
      <c r="N10" s="6" t="n">
        <f aca="false">$B10/(1+$G$2)</f>
        <v>840</v>
      </c>
      <c r="O10" s="6" t="n">
        <f aca="false">IF($F10=0,G10,D$2+(($B10-SUM($D$2:$E$2))/(1+1/$F$2)))</f>
        <v>336</v>
      </c>
      <c r="P10" s="6" t="n">
        <f aca="false">IF($F10=0,H10,E$2+(($B10-SUM($D$2:$E$2))/(1+$F$2)))</f>
        <v>1344</v>
      </c>
      <c r="Q10" s="6" t="n">
        <f aca="false">MIN(B10,$D$2)</f>
        <v>384</v>
      </c>
      <c r="R10" s="6" t="n">
        <f aca="false">B10-Q10</f>
        <v>1296</v>
      </c>
      <c r="S10" s="6" t="n">
        <f aca="false">B10-T10</f>
        <v>144</v>
      </c>
      <c r="T10" s="6" t="n">
        <f aca="false">MIN(B10,$E$2)</f>
        <v>1536</v>
      </c>
      <c r="U10" s="6" t="n">
        <f aca="false">IF(F10=0,Q10,S10)</f>
        <v>384</v>
      </c>
      <c r="V10" s="6" t="n">
        <f aca="false">B10-U10</f>
        <v>1296</v>
      </c>
      <c r="W10" s="6" t="n">
        <f aca="false">MIN(MAX($B10/2+($D$2-$E$2)/2,0),$B10)</f>
        <v>264</v>
      </c>
      <c r="X10" s="6" t="n">
        <f aca="false">MIN(MAX($B10/2+($E$2-$D$2)/2,0),$B10)</f>
        <v>1416</v>
      </c>
      <c r="Y10" s="6" t="n">
        <f aca="false">IF(F10=1,IF(J10&lt;$E$2,S10,I10),MIN(I10,Q10))</f>
        <v>384</v>
      </c>
      <c r="Z10" s="6" t="n">
        <f aca="false">B10-Y10</f>
        <v>1296</v>
      </c>
      <c r="AA10" s="6" t="n">
        <f aca="false">$B10/2</f>
        <v>840</v>
      </c>
      <c r="AB10" s="6" t="n">
        <f aca="false">$B10/2</f>
        <v>840</v>
      </c>
      <c r="AC10" s="0" t="n">
        <f aca="false">K10/L10</f>
        <v>1</v>
      </c>
    </row>
    <row r="11" customFormat="false" ht="14.4" hidden="false" customHeight="false" outlineLevel="0" collapsed="false">
      <c r="A11" s="0" t="n">
        <v>7</v>
      </c>
      <c r="B11" s="0" t="n">
        <f aca="false">$B$5*C11</f>
        <v>1920</v>
      </c>
      <c r="C11" s="0" t="n">
        <v>8</v>
      </c>
      <c r="D11" s="4" t="n">
        <f aca="false">IF(B11&gt;=$D$2,1,0)</f>
        <v>1</v>
      </c>
      <c r="E11" s="4" t="n">
        <f aca="false">IF(B11&gt;=$E$2,1,0)</f>
        <v>1</v>
      </c>
      <c r="F11" s="4" t="n">
        <f aca="false">IF(B11&gt;=($D$2+$E$2),1,0)</f>
        <v>1</v>
      </c>
      <c r="G11" s="6" t="n">
        <f aca="false">$B11/(1+($E$2/$D$2))</f>
        <v>384</v>
      </c>
      <c r="H11" s="6" t="n">
        <f aca="false">$B11/(1+($D$2/$E$2))</f>
        <v>1536</v>
      </c>
      <c r="I11" s="6" t="n">
        <f aca="false">$B11/(1+1/$F$2)</f>
        <v>1536</v>
      </c>
      <c r="J11" s="6" t="n">
        <f aca="false">$B11/(1+$F$2)</f>
        <v>384</v>
      </c>
      <c r="K11" s="6" t="n">
        <f aca="false">(G11+I11)/2</f>
        <v>960</v>
      </c>
      <c r="L11" s="6" t="n">
        <f aca="false">(H11+J11)/2</f>
        <v>960</v>
      </c>
      <c r="M11" s="6" t="n">
        <f aca="false">$B11/(1+1/$G$2)</f>
        <v>960</v>
      </c>
      <c r="N11" s="6" t="n">
        <f aca="false">$B11/(1+$G$2)</f>
        <v>960</v>
      </c>
      <c r="O11" s="6" t="n">
        <f aca="false">IF($F11=0,G11,D$2+(($B11-SUM($D$2:$E$2))/(1+1/$F$2)))</f>
        <v>384</v>
      </c>
      <c r="P11" s="6" t="n">
        <f aca="false">IF($F11=0,H11,E$2+(($B11-SUM($D$2:$E$2))/(1+$F$2)))</f>
        <v>1536</v>
      </c>
      <c r="Q11" s="6" t="n">
        <f aca="false">MIN(B11,$D$2)</f>
        <v>384</v>
      </c>
      <c r="R11" s="6" t="n">
        <f aca="false">B11-Q11</f>
        <v>1536</v>
      </c>
      <c r="S11" s="6" t="n">
        <f aca="false">B11-T11</f>
        <v>384</v>
      </c>
      <c r="T11" s="6" t="n">
        <f aca="false">MIN(B11,$E$2)</f>
        <v>1536</v>
      </c>
      <c r="U11" s="6" t="n">
        <f aca="false">IF(F11=0,Q11,S11)</f>
        <v>384</v>
      </c>
      <c r="V11" s="6" t="n">
        <f aca="false">B11-U11</f>
        <v>1536</v>
      </c>
      <c r="W11" s="6" t="n">
        <f aca="false">MIN(MAX($B11/2+($D$2-$E$2)/2,0),$B11)</f>
        <v>384</v>
      </c>
      <c r="X11" s="6" t="n">
        <f aca="false">MIN(MAX($B11/2+($E$2-$D$2)/2,0),$B11)</f>
        <v>1536</v>
      </c>
      <c r="Y11" s="6" t="n">
        <f aca="false">IF(F11=1,IF(J11&lt;$E$2,S11,I11),MIN(I11,Q11))</f>
        <v>384</v>
      </c>
      <c r="Z11" s="6" t="n">
        <f aca="false">B11-Y11</f>
        <v>1536</v>
      </c>
      <c r="AA11" s="6" t="n">
        <f aca="false">$B11/2</f>
        <v>960</v>
      </c>
      <c r="AB11" s="6" t="n">
        <f aca="false">$B11/2</f>
        <v>960</v>
      </c>
      <c r="AC11" s="0" t="n">
        <f aca="false">K11/L11</f>
        <v>1</v>
      </c>
    </row>
    <row r="12" customFormat="false" ht="14.4" hidden="false" customHeight="false" outlineLevel="0" collapsed="false">
      <c r="A12" s="0" t="n">
        <v>8</v>
      </c>
      <c r="B12" s="0" t="n">
        <f aca="false">$B$5*C12</f>
        <v>2400</v>
      </c>
      <c r="C12" s="0" t="n">
        <v>10</v>
      </c>
      <c r="D12" s="0" t="n">
        <f aca="false">IF(B12&gt;=$D$2,1,0)</f>
        <v>1</v>
      </c>
      <c r="E12" s="0" t="n">
        <f aca="false">IF(B12&gt;=$E$2,1,0)</f>
        <v>1</v>
      </c>
      <c r="F12" s="0" t="n">
        <f aca="false">IF(B12&gt;=($D$2+$E$2),1,0)</f>
        <v>1</v>
      </c>
      <c r="G12" s="6" t="n">
        <f aca="false">$B12/(1+($E$2/$D$2))</f>
        <v>480</v>
      </c>
      <c r="H12" s="6" t="n">
        <f aca="false">$B12/(1+($D$2/$E$2))</f>
        <v>1920</v>
      </c>
      <c r="I12" s="6" t="n">
        <f aca="false">$B12/(1+1/$F$2)</f>
        <v>1920</v>
      </c>
      <c r="J12" s="6" t="n">
        <f aca="false">$B12/(1+$F$2)</f>
        <v>480</v>
      </c>
      <c r="K12" s="6" t="n">
        <f aca="false">(G12+I12)/2</f>
        <v>1200</v>
      </c>
      <c r="L12" s="6" t="n">
        <f aca="false">(H12+J12)/2</f>
        <v>1200</v>
      </c>
      <c r="M12" s="6" t="n">
        <f aca="false">$B12/(1+1/$G$2)</f>
        <v>1200</v>
      </c>
      <c r="N12" s="6" t="n">
        <f aca="false">$B12/(1+$G$2)</f>
        <v>1200</v>
      </c>
      <c r="O12" s="6" t="n">
        <f aca="false">IF($F12=0,G12,D$2+(($B12-SUM($D$2:$E$2))/(1+1/$F$2)))</f>
        <v>768</v>
      </c>
      <c r="P12" s="6" t="n">
        <f aca="false">IF($F12=0,H12,E$2+(($B12-SUM($D$2:$E$2))/(1+$F$2)))</f>
        <v>1632</v>
      </c>
      <c r="Q12" s="6" t="n">
        <f aca="false">MIN(B12,$D$2)</f>
        <v>384</v>
      </c>
      <c r="R12" s="6" t="n">
        <f aca="false">B12-Q12</f>
        <v>2016</v>
      </c>
      <c r="S12" s="6" t="n">
        <f aca="false">B12-T12</f>
        <v>864</v>
      </c>
      <c r="T12" s="6" t="n">
        <f aca="false">MIN(B12,$E$2)</f>
        <v>1536</v>
      </c>
      <c r="U12" s="6" t="n">
        <f aca="false">IF(F12=0,Q12,S12)</f>
        <v>864</v>
      </c>
      <c r="V12" s="6" t="n">
        <f aca="false">B12-U12</f>
        <v>1536</v>
      </c>
      <c r="W12" s="6" t="n">
        <f aca="false">MIN(MAX($B12/2+($D$2-$E$2)/2,0),$B12)</f>
        <v>624</v>
      </c>
      <c r="X12" s="6" t="n">
        <f aca="false">MIN(MAX($B12/2+($E$2-$D$2)/2,0),$B12)</f>
        <v>1776</v>
      </c>
      <c r="Y12" s="6" t="n">
        <f aca="false">IF(F12=1,IF(J12&lt;$E$2,S12,I12),MIN(I12,Q12))</f>
        <v>864</v>
      </c>
      <c r="Z12" s="6" t="n">
        <f aca="false">B12-Y12</f>
        <v>1536</v>
      </c>
      <c r="AA12" s="6" t="n">
        <f aca="false">$B12/2</f>
        <v>1200</v>
      </c>
      <c r="AB12" s="6" t="n">
        <f aca="false">$B12/2</f>
        <v>1200</v>
      </c>
      <c r="AC12" s="0" t="n">
        <f aca="false">K12/L12</f>
        <v>1</v>
      </c>
    </row>
    <row r="13" customFormat="false" ht="14.4" hidden="false" customHeight="false" outlineLevel="0" collapsed="false">
      <c r="A13" s="0" t="n">
        <v>9</v>
      </c>
      <c r="B13" s="0" t="n">
        <f aca="false">$B$5*C13</f>
        <v>3120</v>
      </c>
      <c r="C13" s="0" t="n">
        <v>13</v>
      </c>
      <c r="D13" s="0" t="n">
        <f aca="false">IF(B13&gt;=$D$2,1,0)</f>
        <v>1</v>
      </c>
      <c r="E13" s="0" t="n">
        <f aca="false">IF(B13&gt;=$E$2,1,0)</f>
        <v>1</v>
      </c>
      <c r="F13" s="0" t="n">
        <f aca="false">IF(B13&gt;=($D$2+$E$2),1,0)</f>
        <v>1</v>
      </c>
      <c r="G13" s="6" t="n">
        <f aca="false">$B13/(1+($E$2/$D$2))</f>
        <v>624</v>
      </c>
      <c r="H13" s="6" t="n">
        <f aca="false">$B13/(1+($D$2/$E$2))</f>
        <v>2496</v>
      </c>
      <c r="I13" s="6" t="n">
        <f aca="false">$B13/(1+1/$F$2)</f>
        <v>2496</v>
      </c>
      <c r="J13" s="6" t="n">
        <f aca="false">$B13/(1+$F$2)</f>
        <v>624</v>
      </c>
      <c r="K13" s="6" t="n">
        <f aca="false">(G13+I13)/2</f>
        <v>1560</v>
      </c>
      <c r="L13" s="6" t="n">
        <f aca="false">(H13+J13)/2</f>
        <v>1560</v>
      </c>
      <c r="M13" s="6" t="n">
        <f aca="false">$B13/(1+1/$G$2)</f>
        <v>1560</v>
      </c>
      <c r="N13" s="6" t="n">
        <f aca="false">$B13/(1+$G$2)</f>
        <v>1560</v>
      </c>
      <c r="O13" s="6" t="n">
        <f aca="false">IF($F13=0,G13,D$2+(($B13-SUM($D$2:$E$2))/(1+1/$F$2)))</f>
        <v>1344</v>
      </c>
      <c r="P13" s="6" t="n">
        <f aca="false">IF($F13=0,H13,E$2+(($B13-SUM($D$2:$E$2))/(1+$F$2)))</f>
        <v>1776</v>
      </c>
      <c r="Q13" s="6" t="n">
        <f aca="false">MIN(B13,$D$2)</f>
        <v>384</v>
      </c>
      <c r="R13" s="6" t="n">
        <f aca="false">B13-Q13</f>
        <v>2736</v>
      </c>
      <c r="S13" s="6" t="n">
        <f aca="false">B13-T13</f>
        <v>1584</v>
      </c>
      <c r="T13" s="6" t="n">
        <f aca="false">MIN(B13,$E$2)</f>
        <v>1536</v>
      </c>
      <c r="U13" s="6" t="n">
        <f aca="false">IF(F13=0,Q13,S13)</f>
        <v>1584</v>
      </c>
      <c r="V13" s="6" t="n">
        <f aca="false">B13-U13</f>
        <v>1536</v>
      </c>
      <c r="W13" s="6" t="n">
        <f aca="false">MIN(MAX($B13/2+($D$2-$E$2)/2,0),$B13)</f>
        <v>984</v>
      </c>
      <c r="X13" s="6" t="n">
        <f aca="false">MIN(MAX($B13/2+($E$2-$D$2)/2,0),$B13)</f>
        <v>2136</v>
      </c>
      <c r="Y13" s="6" t="n">
        <f aca="false">IF(F13=1,IF(J13&lt;$E$2,S13,I13),MIN(I13,Q13))</f>
        <v>1584</v>
      </c>
      <c r="Z13" s="6" t="n">
        <f aca="false">B13-Y13</f>
        <v>1536</v>
      </c>
      <c r="AA13" s="6" t="n">
        <f aca="false">$B13/2</f>
        <v>1560</v>
      </c>
      <c r="AB13" s="6" t="n">
        <f aca="false">$B13/2</f>
        <v>1560</v>
      </c>
      <c r="AC13" s="0" t="n">
        <f aca="false">K13/L13</f>
        <v>1</v>
      </c>
    </row>
    <row r="14" customFormat="false" ht="14.4" hidden="false" customHeight="false" outlineLevel="0" collapsed="false">
      <c r="A14" s="0" t="n">
        <v>10</v>
      </c>
      <c r="B14" s="0" t="n">
        <f aca="false">$B$5*C14</f>
        <v>4320</v>
      </c>
      <c r="C14" s="0" t="n">
        <v>18</v>
      </c>
      <c r="D14" s="0" t="n">
        <f aca="false">IF(B14&gt;=$D$2,1,0)</f>
        <v>1</v>
      </c>
      <c r="E14" s="0" t="n">
        <f aca="false">IF(B14&gt;=$E$2,1,0)</f>
        <v>1</v>
      </c>
      <c r="F14" s="0" t="n">
        <f aca="false">IF(B14&gt;=($D$2+$E$2),1,0)</f>
        <v>1</v>
      </c>
      <c r="G14" s="6" t="n">
        <f aca="false">$B14/(1+($E$2/$D$2))</f>
        <v>864</v>
      </c>
      <c r="H14" s="6" t="n">
        <f aca="false">$B14/(1+($D$2/$E$2))</f>
        <v>3456</v>
      </c>
      <c r="I14" s="6" t="n">
        <f aca="false">$B14/(1+1/$F$2)</f>
        <v>3456</v>
      </c>
      <c r="J14" s="6" t="n">
        <f aca="false">$B14/(1+$F$2)</f>
        <v>864</v>
      </c>
      <c r="K14" s="6" t="n">
        <f aca="false">(G14+I14)/2</f>
        <v>2160</v>
      </c>
      <c r="L14" s="6" t="n">
        <f aca="false">(H14+J14)/2</f>
        <v>2160</v>
      </c>
      <c r="M14" s="6" t="n">
        <f aca="false">$B14/(1+1/$G$2)</f>
        <v>2160</v>
      </c>
      <c r="N14" s="6" t="n">
        <f aca="false">$B14/(1+$G$2)</f>
        <v>2160</v>
      </c>
      <c r="O14" s="6" t="n">
        <f aca="false">IF($F14=0,G14,D$2+(($B14-SUM($D$2:$E$2))/(1+1/$F$2)))</f>
        <v>2304</v>
      </c>
      <c r="P14" s="6" t="n">
        <f aca="false">IF($F14=0,H14,E$2+(($B14-SUM($D$2:$E$2))/(1+$F$2)))</f>
        <v>2016</v>
      </c>
      <c r="Q14" s="6" t="n">
        <f aca="false">MIN(B14,$D$2)</f>
        <v>384</v>
      </c>
      <c r="R14" s="6" t="n">
        <f aca="false">B14-Q14</f>
        <v>3936</v>
      </c>
      <c r="S14" s="6" t="n">
        <f aca="false">B14-T14</f>
        <v>2784</v>
      </c>
      <c r="T14" s="6" t="n">
        <f aca="false">MIN(B14,$E$2)</f>
        <v>1536</v>
      </c>
      <c r="U14" s="6" t="n">
        <f aca="false">IF(F14=0,Q14,S14)</f>
        <v>2784</v>
      </c>
      <c r="V14" s="6" t="n">
        <f aca="false">B14-U14</f>
        <v>1536</v>
      </c>
      <c r="W14" s="6" t="n">
        <f aca="false">MIN(MAX($B14/2+($D$2-$E$2)/2,0),$B14)</f>
        <v>1584</v>
      </c>
      <c r="X14" s="6" t="n">
        <f aca="false">MIN(MAX($B14/2+($E$2-$D$2)/2,0),$B14)</f>
        <v>2736</v>
      </c>
      <c r="Y14" s="6" t="n">
        <f aca="false">IF(F14=1,IF(J14&lt;$E$2,S14,I14),MIN(I14,Q14))</f>
        <v>2784</v>
      </c>
      <c r="Z14" s="6" t="n">
        <f aca="false">B14-Y14</f>
        <v>1536</v>
      </c>
      <c r="AA14" s="6" t="n">
        <f aca="false">$B14/2</f>
        <v>2160</v>
      </c>
      <c r="AB14" s="6" t="n">
        <f aca="false">$B14/2</f>
        <v>2160</v>
      </c>
      <c r="AC14" s="0" t="n">
        <f aca="false">K14/L14</f>
        <v>1</v>
      </c>
    </row>
    <row r="15" customFormat="false" ht="14.4" hidden="false" customHeight="false" outlineLevel="0" collapsed="false">
      <c r="A15" s="0" t="n">
        <v>11</v>
      </c>
      <c r="B15" s="0" t="n">
        <f aca="false">$B$5*C15</f>
        <v>5520</v>
      </c>
      <c r="C15" s="0" t="n">
        <v>23</v>
      </c>
      <c r="D15" s="0" t="n">
        <f aca="false">IF(B15&gt;=$D$2,1,0)</f>
        <v>1</v>
      </c>
      <c r="E15" s="0" t="n">
        <f aca="false">IF(B15&gt;=$E$2,1,0)</f>
        <v>1</v>
      </c>
      <c r="F15" s="0" t="n">
        <f aca="false">IF(B15&gt;=($D$2+$E$2),1,0)</f>
        <v>1</v>
      </c>
      <c r="G15" s="6" t="n">
        <f aca="false">$B15/(1+($E$2/$D$2))</f>
        <v>1104</v>
      </c>
      <c r="H15" s="6" t="n">
        <f aca="false">$B15/(1+($D$2/$E$2))</f>
        <v>4416</v>
      </c>
      <c r="I15" s="6" t="n">
        <f aca="false">$B15/(1+1/$F$2)</f>
        <v>4416</v>
      </c>
      <c r="J15" s="6" t="n">
        <f aca="false">$B15/(1+$F$2)</f>
        <v>1104</v>
      </c>
      <c r="K15" s="6" t="n">
        <f aca="false">(G15+I15)/2</f>
        <v>2760</v>
      </c>
      <c r="L15" s="6" t="n">
        <f aca="false">(H15+J15)/2</f>
        <v>2760</v>
      </c>
      <c r="M15" s="6" t="n">
        <f aca="false">$B15/(1+1/$G$2)</f>
        <v>2760</v>
      </c>
      <c r="N15" s="6" t="n">
        <f aca="false">$B15/(1+$G$2)</f>
        <v>2760</v>
      </c>
      <c r="O15" s="6" t="n">
        <f aca="false">IF($F15=0,G15,D$2+(($B15-SUM($D$2:$E$2))/(1+1/$F$2)))</f>
        <v>3264</v>
      </c>
      <c r="P15" s="6" t="n">
        <f aca="false">IF($F15=0,H15,E$2+(($B15-SUM($D$2:$E$2))/(1+$F$2)))</f>
        <v>2256</v>
      </c>
      <c r="Q15" s="6" t="n">
        <f aca="false">MIN(B15,$D$2)</f>
        <v>384</v>
      </c>
      <c r="R15" s="6" t="n">
        <f aca="false">B15-Q15</f>
        <v>5136</v>
      </c>
      <c r="S15" s="6" t="n">
        <f aca="false">B15-T15</f>
        <v>3984</v>
      </c>
      <c r="T15" s="6" t="n">
        <f aca="false">MIN(B15,$E$2)</f>
        <v>1536</v>
      </c>
      <c r="U15" s="6" t="n">
        <f aca="false">IF(F15=0,Q15,S15)</f>
        <v>3984</v>
      </c>
      <c r="V15" s="6" t="n">
        <f aca="false">B15-U15</f>
        <v>1536</v>
      </c>
      <c r="W15" s="6" t="n">
        <f aca="false">MIN(MAX($B15/2+($D$2-$E$2)/2,0),$B15)</f>
        <v>2184</v>
      </c>
      <c r="X15" s="6" t="n">
        <f aca="false">MIN(MAX($B15/2+($E$2-$D$2)/2,0),$B15)</f>
        <v>3336</v>
      </c>
      <c r="Y15" s="6" t="n">
        <f aca="false">IF(F15=1,IF(J15&lt;$E$2,S15,I15),MIN(I15,Q15))</f>
        <v>3984</v>
      </c>
      <c r="Z15" s="6" t="n">
        <f aca="false">B15-Y15</f>
        <v>1536</v>
      </c>
      <c r="AA15" s="6" t="n">
        <f aca="false">$B15/2</f>
        <v>2760</v>
      </c>
      <c r="AB15" s="6" t="n">
        <f aca="false">$B15/2</f>
        <v>2760</v>
      </c>
      <c r="AC15" s="0" t="n">
        <f aca="false">K15/L15</f>
        <v>1</v>
      </c>
    </row>
    <row r="16" customFormat="false" ht="14.4" hidden="false" customHeight="false" outlineLevel="0" collapsed="false">
      <c r="A16" s="0" t="n">
        <v>12</v>
      </c>
      <c r="B16" s="0" t="n">
        <f aca="false">$B$5*C16</f>
        <v>6720</v>
      </c>
      <c r="C16" s="0" t="n">
        <v>28</v>
      </c>
      <c r="D16" s="4" t="n">
        <f aca="false">IF(B16&gt;=$D$2,1,0)</f>
        <v>1</v>
      </c>
      <c r="E16" s="4" t="n">
        <f aca="false">IF(B16&gt;=$E$2,1,0)</f>
        <v>1</v>
      </c>
      <c r="F16" s="4" t="n">
        <f aca="false">IF(B16&gt;=($D$2+$E$2),1,0)</f>
        <v>1</v>
      </c>
      <c r="G16" s="6" t="n">
        <f aca="false">$B16/(1+($E$2/$D$2))</f>
        <v>1344</v>
      </c>
      <c r="H16" s="6" t="n">
        <f aca="false">$B16/(1+($D$2/$E$2))</f>
        <v>5376</v>
      </c>
      <c r="I16" s="6" t="n">
        <f aca="false">$B16/(1+1/$F$2)</f>
        <v>5376</v>
      </c>
      <c r="J16" s="6" t="n">
        <f aca="false">$B16/(1+$F$2)</f>
        <v>1344</v>
      </c>
      <c r="K16" s="6" t="n">
        <f aca="false">(G16+I16)/2</f>
        <v>3360</v>
      </c>
      <c r="L16" s="6" t="n">
        <f aca="false">(H16+J16)/2</f>
        <v>3360</v>
      </c>
      <c r="M16" s="6" t="n">
        <f aca="false">$B16/(1+1/$G$2)</f>
        <v>3360</v>
      </c>
      <c r="N16" s="6" t="n">
        <f aca="false">$B16/(1+$G$2)</f>
        <v>3360</v>
      </c>
      <c r="O16" s="6" t="n">
        <f aca="false">IF($F16=0,G16,D$2+(($B16-SUM($D$2:$E$2))/(1+1/$F$2)))</f>
        <v>4224</v>
      </c>
      <c r="P16" s="6" t="n">
        <f aca="false">IF($F16=0,H16,E$2+(($B16-SUM($D$2:$E$2))/(1+$F$2)))</f>
        <v>2496</v>
      </c>
      <c r="Q16" s="6" t="n">
        <f aca="false">MIN(B16,$D$2)</f>
        <v>384</v>
      </c>
      <c r="R16" s="6" t="n">
        <f aca="false">B16-Q16</f>
        <v>6336</v>
      </c>
      <c r="S16" s="6" t="n">
        <f aca="false">B16-T16</f>
        <v>5184</v>
      </c>
      <c r="T16" s="6" t="n">
        <f aca="false">MIN(B16,$E$2)</f>
        <v>1536</v>
      </c>
      <c r="U16" s="6" t="n">
        <f aca="false">IF(F16=0,Q16,S16)</f>
        <v>5184</v>
      </c>
      <c r="V16" s="6" t="n">
        <f aca="false">B16-U16</f>
        <v>1536</v>
      </c>
      <c r="W16" s="6" t="n">
        <f aca="false">MIN(MAX($B16/2+($D$2-$E$2)/2,0),$B16)</f>
        <v>2784</v>
      </c>
      <c r="X16" s="6" t="n">
        <f aca="false">MIN(MAX($B16/2+($E$2-$D$2)/2,0),$B16)</f>
        <v>3936</v>
      </c>
      <c r="Y16" s="6" t="n">
        <f aca="false">IF(F16=1,IF(J16&lt;$E$2,S16,I16),MIN(I16,Q16))</f>
        <v>5184</v>
      </c>
      <c r="Z16" s="6" t="n">
        <f aca="false">B16-Y16</f>
        <v>1536</v>
      </c>
      <c r="AA16" s="6" t="n">
        <f aca="false">$B16/2</f>
        <v>3360</v>
      </c>
      <c r="AB16" s="6" t="n">
        <f aca="false">$B16/2</f>
        <v>3360</v>
      </c>
      <c r="AC16" s="0" t="n">
        <f aca="false">K16/L16</f>
        <v>1</v>
      </c>
    </row>
    <row r="17" customFormat="false" ht="14.4" hidden="false" customHeight="false" outlineLevel="0" collapsed="false">
      <c r="A17" s="0" t="n">
        <v>13</v>
      </c>
      <c r="B17" s="0" t="n">
        <f aca="false">$B$5*C17</f>
        <v>7920</v>
      </c>
      <c r="C17" s="0" t="n">
        <v>33</v>
      </c>
      <c r="D17" s="0" t="n">
        <f aca="false">IF(B17&gt;=$D$2,1,0)</f>
        <v>1</v>
      </c>
      <c r="E17" s="0" t="n">
        <f aca="false">IF(B17&gt;=$E$2,1,0)</f>
        <v>1</v>
      </c>
      <c r="F17" s="0" t="n">
        <f aca="false">IF(B17&gt;=($D$2+$E$2),1,0)</f>
        <v>1</v>
      </c>
      <c r="G17" s="6" t="n">
        <f aca="false">$B17/(1+($E$2/$D$2))</f>
        <v>1584</v>
      </c>
      <c r="H17" s="6" t="n">
        <f aca="false">$B17/(1+($D$2/$E$2))</f>
        <v>6336</v>
      </c>
      <c r="I17" s="6" t="n">
        <f aca="false">$B17/(1+1/$F$2)</f>
        <v>6336</v>
      </c>
      <c r="J17" s="6" t="n">
        <f aca="false">$B17/(1+$F$2)</f>
        <v>1584</v>
      </c>
      <c r="K17" s="6" t="n">
        <f aca="false">(G17+I17)/2</f>
        <v>3960</v>
      </c>
      <c r="L17" s="6" t="n">
        <f aca="false">(H17+J17)/2</f>
        <v>3960</v>
      </c>
      <c r="M17" s="6" t="n">
        <f aca="false">$B17/(1+1/$G$2)</f>
        <v>3960</v>
      </c>
      <c r="N17" s="6" t="n">
        <f aca="false">$B17/(1+$G$2)</f>
        <v>3960</v>
      </c>
      <c r="O17" s="6" t="n">
        <f aca="false">IF($F17=0,G17,D$2+(($B17-SUM($D$2:$E$2))/(1+1/$F$2)))</f>
        <v>5184</v>
      </c>
      <c r="P17" s="6" t="n">
        <f aca="false">IF($F17=0,H17,E$2+(($B17-SUM($D$2:$E$2))/(1+$F$2)))</f>
        <v>2736</v>
      </c>
      <c r="Q17" s="6" t="n">
        <f aca="false">MIN(B17,$D$2)</f>
        <v>384</v>
      </c>
      <c r="R17" s="6" t="n">
        <f aca="false">B17-Q17</f>
        <v>7536</v>
      </c>
      <c r="S17" s="6" t="n">
        <f aca="false">B17-T17</f>
        <v>6384</v>
      </c>
      <c r="T17" s="6" t="n">
        <f aca="false">MIN(B17,$E$2)</f>
        <v>1536</v>
      </c>
      <c r="U17" s="6" t="n">
        <f aca="false">IF(F17=0,Q17,S17)</f>
        <v>6384</v>
      </c>
      <c r="V17" s="6" t="n">
        <f aca="false">B17-U17</f>
        <v>1536</v>
      </c>
      <c r="W17" s="6" t="n">
        <f aca="false">MIN(MAX($B17/2+($D$2-$E$2)/2,0),$B17)</f>
        <v>3384</v>
      </c>
      <c r="X17" s="6" t="n">
        <f aca="false">MIN(MAX($B17/2+($E$2-$D$2)/2,0),$B17)</f>
        <v>4536</v>
      </c>
      <c r="Y17" s="6" t="n">
        <f aca="false">IF(F17=1,IF(J17&lt;$E$2,S17,I17),MIN(I17,Q17))</f>
        <v>6336</v>
      </c>
      <c r="Z17" s="6" t="n">
        <f aca="false">B17-Y17</f>
        <v>1584</v>
      </c>
      <c r="AA17" s="6" t="n">
        <f aca="false">$B17/2</f>
        <v>3960</v>
      </c>
      <c r="AB17" s="6" t="n">
        <f aca="false">$B17/2</f>
        <v>3960</v>
      </c>
      <c r="AC17" s="0" t="n">
        <f aca="false">K17/L17</f>
        <v>1</v>
      </c>
    </row>
    <row r="18" customFormat="false" ht="14.4" hidden="false" customHeight="false" outlineLevel="0" collapsed="false">
      <c r="A18" s="0" t="n">
        <v>14</v>
      </c>
      <c r="B18" s="0" t="n">
        <f aca="false">$B$5*C18</f>
        <v>0</v>
      </c>
      <c r="D18" s="4" t="n">
        <f aca="false">IF(B18&gt;=$D$2,1,0)</f>
        <v>0</v>
      </c>
      <c r="E18" s="4" t="n">
        <f aca="false">IF(B18&gt;=$E$2,1,0)</f>
        <v>0</v>
      </c>
      <c r="F18" s="4" t="n">
        <f aca="false">IF(B18&gt;=($D$2+$E$2),1,0)</f>
        <v>0</v>
      </c>
      <c r="G18" s="6" t="n">
        <f aca="false">$B18/(1+($E$2/$D$2))</f>
        <v>0</v>
      </c>
      <c r="H18" s="6" t="n">
        <f aca="false">$B18/(1+($D$2/$E$2))</f>
        <v>0</v>
      </c>
      <c r="I18" s="6" t="n">
        <f aca="false">$B18/(1+1/$F$2)</f>
        <v>0</v>
      </c>
      <c r="J18" s="6" t="n">
        <f aca="false">$B18/(1+$F$2)</f>
        <v>0</v>
      </c>
      <c r="K18" s="6" t="n">
        <f aca="false">(G18+I18)/2</f>
        <v>0</v>
      </c>
      <c r="L18" s="6" t="n">
        <f aca="false">(H18+J18)/2</f>
        <v>0</v>
      </c>
      <c r="M18" s="6" t="n">
        <f aca="false">$B18/(1+1/$G$2)</f>
        <v>0</v>
      </c>
      <c r="N18" s="6" t="n">
        <f aca="false">$B18/(1+$G$2)</f>
        <v>0</v>
      </c>
      <c r="O18" s="6" t="n">
        <f aca="false">IF($F18=0,G18,D$2+(($B18-SUM($D$2:$E$2))/(1+1/$F$2)))</f>
        <v>0</v>
      </c>
      <c r="P18" s="6" t="n">
        <f aca="false">IF($F18=0,H18,E$2+(($B18-SUM($D$2:$E$2))/(1+$F$2)))</f>
        <v>0</v>
      </c>
      <c r="Q18" s="6" t="n">
        <f aca="false">MIN(B18,$D$2)</f>
        <v>0</v>
      </c>
      <c r="R18" s="6" t="n">
        <f aca="false">B18-Q18</f>
        <v>0</v>
      </c>
      <c r="S18" s="6" t="n">
        <f aca="false">B18-T18</f>
        <v>0</v>
      </c>
      <c r="T18" s="6" t="n">
        <f aca="false">MIN(B18,$E$2)</f>
        <v>0</v>
      </c>
      <c r="U18" s="6" t="n">
        <f aca="false">IF(F18=0,Q18,S18)</f>
        <v>0</v>
      </c>
      <c r="V18" s="6" t="n">
        <f aca="false">B18-U18</f>
        <v>0</v>
      </c>
      <c r="W18" s="6" t="n">
        <f aca="false">MIN(MAX($B18/2+($D$2-$E$2)/2,0),$B18)</f>
        <v>0</v>
      </c>
      <c r="X18" s="6" t="n">
        <f aca="false">MIN(MAX($B18/2+($E$2-$D$2)/2,0),$B18)</f>
        <v>0</v>
      </c>
      <c r="Y18" s="6" t="n">
        <f aca="false">IF(D18=0,I18,IF(E18=0,Q18,IF(J18&lt;$E$2,S18,I18)))</f>
        <v>0</v>
      </c>
      <c r="Z18" s="6" t="n">
        <f aca="false">B18-Y18</f>
        <v>0</v>
      </c>
      <c r="AA18" s="6" t="n">
        <f aca="false">$B18/2</f>
        <v>0</v>
      </c>
      <c r="AB18" s="6" t="n">
        <f aca="false">$B18/2</f>
        <v>0</v>
      </c>
      <c r="AC18" s="0" t="e">
        <f aca="false">K18/L18</f>
        <v>#DIV/0!</v>
      </c>
    </row>
    <row r="19" customFormat="false" ht="14.4" hidden="false" customHeight="false" outlineLevel="0" collapsed="false"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customFormat="false" ht="14.4" hidden="false" customHeight="false" outlineLevel="0" collapsed="false">
      <c r="C20" s="0" t="n">
        <f aca="false">1920</f>
        <v>1920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customFormat="false" ht="14.4" hidden="false" customHeight="false" outlineLevel="0" collapsed="false"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customFormat="false" ht="14.4" hidden="false" customHeight="false" outlineLevel="0" collapsed="false">
      <c r="A22" s="0" t="s">
        <v>18</v>
      </c>
    </row>
    <row r="23" customFormat="false" ht="14.4" hidden="false" customHeight="false" outlineLevel="0" collapsed="false">
      <c r="A23" s="0" t="s">
        <v>19</v>
      </c>
    </row>
    <row r="24" customFormat="false" ht="14.4" hidden="false" customHeight="false" outlineLevel="0" collapsed="false">
      <c r="A24" s="0" t="s">
        <v>20</v>
      </c>
    </row>
  </sheetData>
  <mergeCells count="10">
    <mergeCell ref="G3:H3"/>
    <mergeCell ref="I3:J3"/>
    <mergeCell ref="K3:L3"/>
    <mergeCell ref="M3:N3"/>
    <mergeCell ref="O3:P3"/>
    <mergeCell ref="Q3:R3"/>
    <mergeCell ref="S3:T3"/>
    <mergeCell ref="W3:X3"/>
    <mergeCell ref="Y3:Z3"/>
    <mergeCell ref="AA3:AB3"/>
  </mergeCells>
  <conditionalFormatting sqref="G5:G18;I5:I18;K5:K18;M5:M18;O5:O18;Q5:Q18;S5:S18;U5:U18;W5:W18;AA5:AA18">
    <cfRule type="cellIs" priority="2" operator="lessThan" aboveAverage="0" equalAverage="0" bottom="0" percent="0" rank="0" text="" dxfId="0">
      <formula>$D$2</formula>
    </cfRule>
  </conditionalFormatting>
  <conditionalFormatting sqref="H5:H18;J5:J18;L5:L18;N5:N18;P5:P18;R5:R18;T5:T18;V5:V18;X5:X18;AB5:AB18">
    <cfRule type="cellIs" priority="3" operator="lessThan" aboveAverage="0" equalAverage="0" bottom="0" percent="0" rank="0" text="" dxfId="1">
      <formula>$E$2</formula>
    </cfRule>
  </conditionalFormatting>
  <conditionalFormatting sqref="Y5:Y18">
    <cfRule type="cellIs" priority="4" operator="lessThan" aboveAverage="0" equalAverage="0" bottom="0" percent="0" rank="0" text="" dxfId="2">
      <formula>$D$2</formula>
    </cfRule>
  </conditionalFormatting>
  <conditionalFormatting sqref="Z5:Z18">
    <cfRule type="cellIs" priority="5" operator="lessThan" aboveAverage="0" equalAverage="0" bottom="0" percent="0" rank="0" text="" dxfId="3">
      <formula>$E$2</formula>
    </cfRule>
  </conditionalFormatting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G5:J17 A1"/>
    </sheetView>
  </sheetViews>
  <sheetFormatPr defaultRowHeight="14.4"/>
  <cols>
    <col collapsed="false" hidden="false" max="1025" min="1" style="0" width="10.530612244898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G5:J17 A1"/>
    </sheetView>
  </sheetViews>
  <sheetFormatPr defaultRowHeight="14.4"/>
  <cols>
    <col collapsed="false" hidden="false" max="1025" min="1" style="0" width="10.530612244898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G5:J17 A1"/>
    </sheetView>
  </sheetViews>
  <sheetFormatPr defaultRowHeight="14.4"/>
  <cols>
    <col collapsed="false" hidden="false" max="1025" min="1" style="0" width="10.530612244898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2017-06-27T11:21:49Z</dcterms:created>
  <dc:creator>Windows User</dc:creator>
  <dc:description/>
  <dc:language>de-DE</dc:language>
  <cp:lastModifiedBy>Jan </cp:lastModifiedBy>
  <dcterms:modified xsi:type="dcterms:W3CDTF">2018-04-09T11:53:08Z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